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3E34461C-502B-430D-908D-F4AEA090720D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38" i="2" l="1"/>
  <c r="M37" i="2"/>
  <c r="M35" i="2"/>
  <c r="M34" i="2"/>
  <c r="M33" i="2"/>
  <c r="M31" i="2"/>
  <c r="M30" i="2"/>
  <c r="M29" i="2"/>
  <c r="M26" i="2"/>
  <c r="M25" i="2"/>
  <c r="M24" i="2"/>
  <c r="M23" i="2"/>
  <c r="M19" i="2"/>
  <c r="M18" i="2"/>
  <c r="J23" i="2" l="1"/>
  <c r="J24" i="2"/>
  <c r="J25" i="2"/>
  <c r="J31" i="2"/>
  <c r="J18" i="2"/>
  <c r="J19" i="2"/>
  <c r="J26" i="2"/>
  <c r="J29" i="2"/>
  <c r="J30" i="2"/>
  <c r="J33" i="2"/>
  <c r="J34" i="2"/>
  <c r="J37" i="2"/>
  <c r="J38" i="2"/>
  <c r="J35" i="2" s="1"/>
  <c r="O33" i="2" l="1"/>
  <c r="C18" i="2" l="1"/>
  <c r="D19" i="2"/>
  <c r="E19" i="2"/>
  <c r="F17" i="2"/>
  <c r="G18" i="2"/>
  <c r="C21" i="2"/>
  <c r="D20" i="2"/>
  <c r="E21" i="2"/>
  <c r="H20" i="2"/>
  <c r="I18" i="2"/>
  <c r="K18" i="2"/>
  <c r="N18" i="2"/>
  <c r="L18" i="2"/>
  <c r="O18" i="2"/>
  <c r="I19" i="2"/>
  <c r="K19" i="2"/>
  <c r="N19" i="2"/>
  <c r="L19" i="2"/>
  <c r="O19" i="2"/>
  <c r="H21" i="2"/>
  <c r="C23" i="2"/>
  <c r="D23" i="2"/>
  <c r="E23" i="2"/>
  <c r="G23" i="2"/>
  <c r="H23" i="2"/>
  <c r="I23" i="2"/>
  <c r="K23" i="2"/>
  <c r="L23" i="2"/>
  <c r="C24" i="2"/>
  <c r="D24" i="2"/>
  <c r="E24" i="2"/>
  <c r="G24" i="2"/>
  <c r="H24" i="2"/>
  <c r="I24" i="2"/>
  <c r="K24" i="2"/>
  <c r="L24" i="2"/>
  <c r="C25" i="2"/>
  <c r="D25" i="2"/>
  <c r="E25" i="2"/>
  <c r="G25" i="2"/>
  <c r="H25" i="2"/>
  <c r="I25" i="2"/>
  <c r="K25" i="2"/>
  <c r="L25" i="2"/>
  <c r="C26" i="2"/>
  <c r="D26" i="2"/>
  <c r="E26" i="2"/>
  <c r="G26" i="2"/>
  <c r="H26" i="2"/>
  <c r="I26" i="2"/>
  <c r="K26" i="2"/>
  <c r="N26" i="2"/>
  <c r="L26" i="2"/>
  <c r="O26" i="2"/>
  <c r="C27" i="2"/>
  <c r="D27" i="2"/>
  <c r="E27" i="2"/>
  <c r="G27" i="2"/>
  <c r="H27" i="2"/>
  <c r="I27" i="2"/>
  <c r="K27" i="2"/>
  <c r="N27" i="2"/>
  <c r="L27" i="2"/>
  <c r="C29" i="2"/>
  <c r="D29" i="2"/>
  <c r="E29" i="2"/>
  <c r="G29" i="2"/>
  <c r="H29" i="2"/>
  <c r="I29" i="2"/>
  <c r="K29" i="2"/>
  <c r="N29" i="2"/>
  <c r="L29" i="2"/>
  <c r="O29" i="2"/>
  <c r="C30" i="2"/>
  <c r="D30" i="2"/>
  <c r="E30" i="2"/>
  <c r="G30" i="2"/>
  <c r="H30" i="2"/>
  <c r="I30" i="2"/>
  <c r="K30" i="2"/>
  <c r="N30" i="2"/>
  <c r="L30" i="2"/>
  <c r="O30" i="2"/>
  <c r="D31" i="2"/>
  <c r="E31" i="2"/>
  <c r="G31" i="2"/>
  <c r="I31" i="2"/>
  <c r="L31" i="2"/>
  <c r="O31" i="2"/>
  <c r="C33" i="2"/>
  <c r="D33" i="2"/>
  <c r="E33" i="2"/>
  <c r="G33" i="2"/>
  <c r="H33" i="2"/>
  <c r="I33" i="2"/>
  <c r="K33" i="2"/>
  <c r="N33" i="2"/>
  <c r="L33" i="2"/>
  <c r="C34" i="2"/>
  <c r="D34" i="2"/>
  <c r="E34" i="2"/>
  <c r="G34" i="2"/>
  <c r="H34" i="2"/>
  <c r="I34" i="2"/>
  <c r="K34" i="2"/>
  <c r="N34" i="2"/>
  <c r="L34" i="2"/>
  <c r="O34" i="2"/>
  <c r="C37" i="2"/>
  <c r="D37" i="2"/>
  <c r="E37" i="2"/>
  <c r="G37" i="2"/>
  <c r="H37" i="2"/>
  <c r="I37" i="2"/>
  <c r="K37" i="2"/>
  <c r="N37" i="2"/>
  <c r="L37" i="2"/>
  <c r="O37" i="2"/>
  <c r="C38" i="2"/>
  <c r="C35" i="2" s="1"/>
  <c r="D38" i="2"/>
  <c r="D35" i="2" s="1"/>
  <c r="E38" i="2"/>
  <c r="E35" i="2" s="1"/>
  <c r="G38" i="2"/>
  <c r="G35" i="2" s="1"/>
  <c r="H38" i="2"/>
  <c r="H35" i="2" s="1"/>
  <c r="I38" i="2"/>
  <c r="I35" i="2" s="1"/>
  <c r="K38" i="2"/>
  <c r="K35" i="2" s="1"/>
  <c r="N38" i="2"/>
  <c r="N35" i="2" s="1"/>
  <c r="L38" i="2"/>
  <c r="L35" i="2" s="1"/>
  <c r="O38" i="2"/>
  <c r="O35" i="2" s="1"/>
  <c r="H17" i="2" l="1"/>
  <c r="E17" i="2"/>
  <c r="D17" i="2"/>
  <c r="G21" i="2"/>
  <c r="C19" i="2"/>
  <c r="E20" i="2"/>
  <c r="D18" i="2"/>
  <c r="D21" i="2"/>
  <c r="C17" i="2"/>
  <c r="H19" i="2"/>
  <c r="E18" i="2"/>
  <c r="H18" i="2"/>
  <c r="C20" i="2"/>
  <c r="G17" i="2"/>
  <c r="G19" i="2"/>
  <c r="B38" i="2"/>
  <c r="B35" i="2" s="1"/>
  <c r="B37" i="2"/>
  <c r="B31" i="2"/>
  <c r="B30" i="2"/>
  <c r="B29" i="2"/>
  <c r="B27" i="2"/>
  <c r="B26" i="2"/>
  <c r="B25" i="2"/>
  <c r="B24" i="2"/>
  <c r="B21" i="2" l="1"/>
  <c r="B19" i="2"/>
  <c r="B18" i="2"/>
  <c r="B34" i="2" l="1"/>
  <c r="B33" i="2"/>
  <c r="B23" i="2" l="1"/>
  <c r="B17" i="2" l="1"/>
</calcChain>
</file>

<file path=xl/sharedStrings.xml><?xml version="1.0" encoding="utf-8"?>
<sst xmlns="http://schemas.openxmlformats.org/spreadsheetml/2006/main" count="365" uniqueCount="270">
  <si>
    <t>ARAB ALUMINIUM INDUSTRY /ARAL</t>
  </si>
  <si>
    <t>GENERAL MINING CPMPANY PLC</t>
  </si>
  <si>
    <t>INVESTMENTS &amp; INTEGRATED INDUSTRIES CO. PLC (HOLDING CO)</t>
  </si>
  <si>
    <t>JORDAN PHOSPHATE MINES</t>
  </si>
  <si>
    <t>JORDAN STEEL</t>
  </si>
  <si>
    <t>NATIONAL ALUMINIUM INDUSTRIAL</t>
  </si>
  <si>
    <t>NATIONAL OIL SHALE</t>
  </si>
  <si>
    <t>NATIONAL STEEL INDUSTRY</t>
  </si>
  <si>
    <t>NORTHERN CEMENT CO.</t>
  </si>
  <si>
    <t>THE ARAB POTASH</t>
  </si>
  <si>
    <t>العربية لصناعة الالمنيوم/ارال</t>
  </si>
  <si>
    <t>العامة للتعدين</t>
  </si>
  <si>
    <t>الاستثمارات والصناعات المتكاملة</t>
  </si>
  <si>
    <t>مناجم الفوسفات الاردنية</t>
  </si>
  <si>
    <t>حديد الأردن</t>
  </si>
  <si>
    <t>الوطنية لصناعات الالمنيوم</t>
  </si>
  <si>
    <t>الوطنية للصخر الزيتي</t>
  </si>
  <si>
    <t>الوطنية لصناعة الصلب</t>
  </si>
  <si>
    <t>اسمنت الشمالية</t>
  </si>
  <si>
    <t>البوتاس العربية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</si>
  <si>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</si>
  <si>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</si>
  <si>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</si>
  <si>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</si>
  <si>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</si>
  <si>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</si>
  <si>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</si>
  <si>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</si>
  <si>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</si>
  <si>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</si>
  <si>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</si>
  <si>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</si>
  <si>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</si>
  <si>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</si>
  <si>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</si>
  <si>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</si>
  <si>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</si>
  <si>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</si>
  <si>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</si>
  <si>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</si>
  <si>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</si>
  <si>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</si>
  <si>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</si>
  <si>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</si>
  <si>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</si>
  <si>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</si>
  <si>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</si>
  <si>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</si>
  <si>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</si>
  <si>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</si>
  <si>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</si>
  <si>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</si>
  <si>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</si>
  <si>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</si>
  <si>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العائد على مجموع الموجودات %</t>
  </si>
  <si>
    <t xml:space="preserve">العائد على حقوق المساهمين % </t>
  </si>
  <si>
    <t>Equity Ratio %</t>
  </si>
  <si>
    <t>اجمالي الربح من العمليات الى المبيعات %</t>
  </si>
  <si>
    <t>صافي الربح قبل الفوائد والضريبة الى المبيعات %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</si>
  <si>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</si>
  <si>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</si>
  <si>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</si>
  <si>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</si>
  <si>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</si>
  <si>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معدل المديونية %</t>
  </si>
  <si>
    <t xml:space="preserve">نسبة الملكية % </t>
  </si>
  <si>
    <t>Debit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</si>
  <si>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</si>
  <si>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</si>
  <si>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</si>
  <si>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</si>
  <si>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</si>
  <si>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</si>
  <si>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-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</si>
  <si>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</si>
  <si>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</si>
  <si>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</si>
  <si>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</si>
  <si>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</si>
  <si>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</si>
  <si>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 xml:space="preserve">معدل دوران الموجودات الثابتة (مرة) 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</si>
  <si>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</si>
  <si>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</si>
  <si>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</si>
  <si>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</si>
  <si>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</si>
  <si>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</si>
  <si>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Financial assets at amortized cost</t>
  </si>
  <si>
    <t>Deferred tax assets</t>
  </si>
  <si>
    <t>Long term loans receivable</t>
  </si>
  <si>
    <t>Employee loans ,long term</t>
  </si>
  <si>
    <t>Trade and other non-current receivables</t>
  </si>
  <si>
    <t>Non-current derivative financial assets</t>
  </si>
  <si>
    <t>Non-current receivables due from related parties</t>
  </si>
  <si>
    <t>Other non-current assets</t>
  </si>
  <si>
    <t>Total non-current assets</t>
  </si>
  <si>
    <t>Cash on hand and at banks</t>
  </si>
  <si>
    <t>Accounts receivable</t>
  </si>
  <si>
    <t>Current receivables due from related parties</t>
  </si>
  <si>
    <t>Inventories</t>
  </si>
  <si>
    <t>Spare parts and supplies</t>
  </si>
  <si>
    <t>Employee loans short term</t>
  </si>
  <si>
    <t>Financial assets at fair value through profit or loss</t>
  </si>
  <si>
    <t>Other current assets</t>
  </si>
  <si>
    <t>Total current assets</t>
  </si>
  <si>
    <t>Total assets</t>
  </si>
  <si>
    <t>Paid-up capital</t>
  </si>
  <si>
    <t>Retained earnings</t>
  </si>
  <si>
    <t>Share premium</t>
  </si>
  <si>
    <t>Share discount</t>
  </si>
  <si>
    <t>Statutory reserve</t>
  </si>
  <si>
    <t>Special reserve</t>
  </si>
  <si>
    <t>Fair value reserve</t>
  </si>
  <si>
    <t>Voluntary reserve</t>
  </si>
  <si>
    <t>Other equity interest</t>
  </si>
  <si>
    <t>Other reserves</t>
  </si>
  <si>
    <t>Total equity attributable to owners of parent</t>
  </si>
  <si>
    <t>Non-controlling interests</t>
  </si>
  <si>
    <t>Total equity</t>
  </si>
  <si>
    <t>Trade and other non-current payables</t>
  </si>
  <si>
    <t>Long term loans</t>
  </si>
  <si>
    <t>Non-current provisions</t>
  </si>
  <si>
    <t>Bank overdrafts long term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</si>
  <si>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</si>
  <si>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</si>
  <si>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</si>
  <si>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</si>
  <si>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</si>
  <si>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</t>
  </si>
  <si>
    <t>Current borrowings</t>
  </si>
  <si>
    <t>Income tax provision</t>
  </si>
  <si>
    <t>Other current liabilities</t>
  </si>
  <si>
    <t>Liabilities included in disposal groups classified as held for sale</t>
  </si>
  <si>
    <t>Mining fees due to the government of the Hashemite Kingdom of Jordan</t>
  </si>
  <si>
    <t>Total current liabilities</t>
  </si>
  <si>
    <t>Total liabilities</t>
  </si>
  <si>
    <t>Total equity and liabilities</t>
  </si>
  <si>
    <t>Sales</t>
  </si>
  <si>
    <t>Cost of revenue</t>
  </si>
  <si>
    <t>Gross profit</t>
  </si>
  <si>
    <t>General and administrative expense</t>
  </si>
  <si>
    <t>Selling and distribution expenses</t>
  </si>
  <si>
    <t>Other operating expenses</t>
  </si>
  <si>
    <t>Other gains (losses)</t>
  </si>
  <si>
    <t>Profit (loss) from operating activities</t>
  </si>
  <si>
    <t>Finance income</t>
  </si>
  <si>
    <t>Finance costs</t>
  </si>
  <si>
    <t>Gains (losses) on financial assets at fair value through profit or loss</t>
  </si>
  <si>
    <t>Dividends on financial assets at fair value through other comprehensive income</t>
  </si>
  <si>
    <t>Other non operating incomes</t>
  </si>
  <si>
    <t>Other non operating expenses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</si>
  <si>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</si>
  <si>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</si>
  <si>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</si>
  <si>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</si>
  <si>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</si>
  <si>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</si>
  <si>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</si>
  <si>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flows (used in) from operating activities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</si>
  <si>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</si>
  <si>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</si>
  <si>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</si>
  <si>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</si>
  <si>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</si>
  <si>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</si>
  <si>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</si>
  <si>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</si>
  <si>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</si>
  <si>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</si>
  <si>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</si>
  <si>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المالية بالتكلفة المظفأة</t>
  </si>
  <si>
    <t>الموجودات الضريبية المؤجلة</t>
  </si>
  <si>
    <t>قروض مدينة طويلة الاجل</t>
  </si>
  <si>
    <t>قروض موظفين طويلة الاجل</t>
  </si>
  <si>
    <t>الذمم التجارية والذمم الأخرى المدينة غير المتداولة</t>
  </si>
  <si>
    <t>موجودات المشتقات المالية غير المتداولة</t>
  </si>
  <si>
    <t>الذمم المدينة غير المتداولة المستحقة من أطراف ذات علاقة</t>
  </si>
  <si>
    <t>موجودات غير متداولة أخرى</t>
  </si>
  <si>
    <t>مجموع الموجودات غير المتداولة</t>
  </si>
  <si>
    <t>النقد في الصندوق ولدى البنوك</t>
  </si>
  <si>
    <t>ذمم مدينة</t>
  </si>
  <si>
    <t>الذمم المدينة المتداولة المستحقة من أطراف ذات علاقة</t>
  </si>
  <si>
    <t>المخزون</t>
  </si>
  <si>
    <t>قطع غيار ولوازم</t>
  </si>
  <si>
    <t>قروض موظفين قصيرة الاجل</t>
  </si>
  <si>
    <t>موجودات مالية بالقيمة العادلة من خلال قائمة الدخل</t>
  </si>
  <si>
    <t>موجودات متداولة أخرى</t>
  </si>
  <si>
    <t>مجموع الموجودات المتداولة</t>
  </si>
  <si>
    <t>مجموع الموجودات</t>
  </si>
  <si>
    <t>رأس المال المدفوع</t>
  </si>
  <si>
    <t>الأرباح المدورة</t>
  </si>
  <si>
    <t>علاوة إصدار</t>
  </si>
  <si>
    <t>خصم اصدار</t>
  </si>
  <si>
    <t>احتياطي اجباري</t>
  </si>
  <si>
    <t>إحتياطي خاص</t>
  </si>
  <si>
    <t>إحتياطي القيمة العادلة</t>
  </si>
  <si>
    <t>إحتياطي اختياري</t>
  </si>
  <si>
    <t>حصص ملكية أخرى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</si>
  <si>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</si>
  <si>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</si>
  <si>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</si>
  <si>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</si>
  <si>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الذمم التجارية والذمم الأخرى الدائنة غير المتداولة</t>
  </si>
  <si>
    <t>قروض طويلة الاجل</t>
  </si>
  <si>
    <t>المخصصات غير المتداولة</t>
  </si>
  <si>
    <t>بنوك دائنة طويلة الاجل</t>
  </si>
  <si>
    <t>مطلوبات غير متداولة أخرى</t>
  </si>
  <si>
    <t>مجموع المطلوبات غير المتداولة</t>
  </si>
  <si>
    <t>الذمم التجارية والذمم الأخرى الدائنة المتداولة</t>
  </si>
  <si>
    <t>الذمم الدائنة المتداولة إلى الأطراف ذات العلاقة</t>
  </si>
  <si>
    <t>المخصصات المتداولة</t>
  </si>
  <si>
    <t>قروض قصيرة الاجل</t>
  </si>
  <si>
    <t>الاقتراضات المتداولة</t>
  </si>
  <si>
    <t>مخصص ضريبة دخل</t>
  </si>
  <si>
    <t>مطلوبات متداولة أخرى</t>
  </si>
  <si>
    <t>المطلوبات المدرجة في مجموعات التصرف المصنفة على أنه محتفظ بها برسم البيع</t>
  </si>
  <si>
    <t>رسوم التعدين المستحقة لحكومة المملكة الأردنية الهاشمية</t>
  </si>
  <si>
    <t>مجموع المطلوبات المتداولة</t>
  </si>
  <si>
    <t>مجموع المطلوبات</t>
  </si>
  <si>
    <t>مجموع المطلوبات وحقوق الملكية</t>
  </si>
  <si>
    <t>المبيعات</t>
  </si>
  <si>
    <t>تكلفة المبيعات</t>
  </si>
  <si>
    <t>مجمل الربح</t>
  </si>
  <si>
    <t>المصاريف الادارية والعمومية</t>
  </si>
  <si>
    <t>مصاريف بيع وتوزيع</t>
  </si>
  <si>
    <t>مصاريف تشغيلية أخرى</t>
  </si>
  <si>
    <t>الأرباح (الخسائر) الأخرى</t>
  </si>
  <si>
    <t>الربح (الخسارة) من الأنشطة التشغيلية</t>
  </si>
  <si>
    <t>الدخل التمويلي</t>
  </si>
  <si>
    <t>تكاليف التمويل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</si>
  <si>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</si>
  <si>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</si>
  <si>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إيرادات غير تشغيلية أخرى</t>
  </si>
  <si>
    <t>مصاريف غير تشغيلية اخرى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</si>
  <si>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</si>
  <si>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</si>
  <si>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</si>
  <si>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</si>
  <si>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</si>
  <si>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</si>
  <si>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</si>
  <si>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 المستخدمة في ) الأنشطة التشغيلية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</si>
  <si>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</si>
  <si>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</si>
  <si>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</si>
  <si>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</si>
  <si>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</si>
  <si>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THE JORDAN CEMENT FACTORIES</t>
  </si>
  <si>
    <t xml:space="preserve">NORTHERN CEMENT </t>
  </si>
  <si>
    <t>GENERAL MINING CPMPANY</t>
  </si>
  <si>
    <t>INVESTMENTS &amp; INTEGRATED INDUSTRIES (HOLDING CO)</t>
  </si>
  <si>
    <t>مصانع الاسمنت الأردنية</t>
  </si>
  <si>
    <t>أسهم خزينة</t>
  </si>
  <si>
    <t>Treasury shares</t>
  </si>
  <si>
    <t>JORDAN MAGNESIA</t>
  </si>
  <si>
    <t>مغنيسيا الأردن</t>
  </si>
  <si>
    <t>المتحدة لصناعة الحديد والصلب</t>
  </si>
  <si>
    <t>UNITED IRON &amp; STEEL MANUFACTURING</t>
  </si>
  <si>
    <t>موجودات محتفظ بها للبيع</t>
  </si>
  <si>
    <t>البيانات المالية السنوية لعام 2024</t>
  </si>
  <si>
    <t>Annual Financial Data for the Year 2024</t>
  </si>
  <si>
    <t>Closing Price (JD)*</t>
  </si>
  <si>
    <t>*(سعر الاغلاق (دينار</t>
  </si>
  <si>
    <t>أرباح (خسائر) موجودات مالية بالتكلفة المطفأة</t>
  </si>
  <si>
    <t>Assets held for sale</t>
  </si>
  <si>
    <t>Gains (losses) on financial assets carried at amortized cost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</si>
  <si>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</si>
  <si>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</si>
  <si>
    <t>شركة الترافرتين</t>
  </si>
  <si>
    <t xml:space="preserve">TRAVERTINE COMPANY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</si>
</sst>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Border="1"/>
    <xf numFmtId="2" fontId="0" fillId="0" borderId="0" xfId="1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/>
    <xf numFmtId="0" fontId="4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14" fontId="4" fillId="0" borderId="6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0" xfId="0" applyFont="1"/>
    <xf numFmtId="1" fontId="4" fillId="0" borderId="6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5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5" xfId="0" applyFill="1" applyBorder="1" applyAlignment="1"/>
    <xf numFmtId="0" fontId="4" fillId="0" borderId="5" xfId="0" applyFont="1" applyFill="1" applyBorder="1" applyAlignment="1">
      <alignment vertical="center" wrapText="1"/>
    </xf>
    <xf numFmtId="0" fontId="0" fillId="0" borderId="0" xfId="0" applyFill="1"/>
    <xf numFmtId="0" fontId="0" fillId="3" borderId="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readingOrder="1"/>
    </xf>
    <xf numFmtId="164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 readingOrder="2"/>
    </xf>
    <xf numFmtId="0" fontId="0" fillId="0" borderId="11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1442604</xdr:colOff>
      <xdr:row>3</xdr:row>
      <xdr:rowOff>7136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889D98E-1883-4917-A3D6-5FB2773DF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622249" cy="492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P103"/>
  <sheetViews>
    <sheetView tabSelected="1" zoomScaleNormal="100" workbookViewId="0">
      <selection activeCell="B6" sqref="B6"/>
    </sheetView>
  </sheetViews>
  <sheetFormatPr defaultRowHeight="12.75" x14ac:dyDescent="0.2"/>
  <cols>
    <col min="1" max="1" width="72.7109375" customWidth="1"/>
    <col min="2" max="15" width="20.7109375" customWidth="1"/>
    <col min="16" max="16" width="62.85546875" customWidth="1"/>
  </cols>
  <sheetData>
    <row r="7" spans="1:16" ht="15" x14ac:dyDescent="0.25">
      <c r="A7" s="26" t="s">
        <v>260</v>
      </c>
      <c r="P7" s="26" t="s">
        <v>259</v>
      </c>
    </row>
    <row r="9" spans="1:16" ht="25.5" x14ac:dyDescent="0.2">
      <c r="A9" s="29"/>
      <c r="B9" s="4" t="s">
        <v>10</v>
      </c>
      <c r="C9" s="4" t="s">
        <v>17</v>
      </c>
      <c r="D9" s="4" t="s">
        <v>13</v>
      </c>
      <c r="E9" s="4" t="s">
        <v>19</v>
      </c>
      <c r="F9" s="4" t="s">
        <v>14</v>
      </c>
      <c r="G9" s="4" t="s">
        <v>15</v>
      </c>
      <c r="H9" s="4" t="s">
        <v>18</v>
      </c>
      <c r="I9" s="4" t="s">
        <v>11</v>
      </c>
      <c r="J9" s="4" t="s">
        <v>251</v>
      </c>
      <c r="K9" s="4" t="s">
        <v>12</v>
      </c>
      <c r="L9" s="4" t="s">
        <v>255</v>
      </c>
      <c r="M9" s="4" t="s">
        <v>268</v>
      </c>
      <c r="N9" s="4" t="s">
        <v>16</v>
      </c>
      <c r="O9" s="4" t="s">
        <v>256</v>
      </c>
      <c r="P9" s="33"/>
    </row>
    <row r="10" spans="1:16" ht="51" x14ac:dyDescent="0.2">
      <c r="A10" s="30"/>
      <c r="B10" s="28" t="s">
        <v>0</v>
      </c>
      <c r="C10" s="4" t="s">
        <v>7</v>
      </c>
      <c r="D10" s="4" t="s">
        <v>3</v>
      </c>
      <c r="E10" s="32" t="s">
        <v>9</v>
      </c>
      <c r="F10" s="4" t="s">
        <v>4</v>
      </c>
      <c r="G10" s="4" t="s">
        <v>5</v>
      </c>
      <c r="H10" s="11" t="s">
        <v>248</v>
      </c>
      <c r="I10" s="11" t="s">
        <v>249</v>
      </c>
      <c r="J10" s="4" t="s">
        <v>247</v>
      </c>
      <c r="K10" s="11" t="s">
        <v>250</v>
      </c>
      <c r="L10" s="4" t="s">
        <v>254</v>
      </c>
      <c r="M10" s="4" t="s">
        <v>269</v>
      </c>
      <c r="N10" s="4" t="s">
        <v>6</v>
      </c>
      <c r="O10" s="4" t="s">
        <v>257</v>
      </c>
      <c r="P10" s="30"/>
    </row>
    <row r="11" spans="1:16" ht="20.100000000000001" customHeight="1" x14ac:dyDescent="0.2">
      <c r="A11" s="31"/>
      <c r="B11" s="28">
        <v>141006</v>
      </c>
      <c r="C11" s="4">
        <v>141011</v>
      </c>
      <c r="D11" s="4">
        <v>141018</v>
      </c>
      <c r="E11" s="32">
        <v>141043</v>
      </c>
      <c r="F11" s="4">
        <v>141070</v>
      </c>
      <c r="G11" s="4">
        <v>141091</v>
      </c>
      <c r="H11" s="4">
        <v>141224</v>
      </c>
      <c r="I11" s="4">
        <v>141005</v>
      </c>
      <c r="J11" s="4">
        <v>141042</v>
      </c>
      <c r="K11" s="4">
        <v>141117</v>
      </c>
      <c r="L11" s="4">
        <v>141130</v>
      </c>
      <c r="M11" s="4">
        <v>141203</v>
      </c>
      <c r="N11" s="4">
        <v>141216</v>
      </c>
      <c r="O11" s="4">
        <v>141220</v>
      </c>
      <c r="P11" s="34"/>
    </row>
    <row r="12" spans="1:16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">
      <c r="A13" s="5" t="s">
        <v>20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 t="s">
        <v>21</v>
      </c>
    </row>
    <row r="14" spans="1:16" x14ac:dyDescent="0.2">
      <c r="A14" s="1" t="s">
        <v>81</v>
      </c>
      <c r="B14" s="2">
        <v>4252094</v>
      </c>
      <c r="C14" s="2">
        <v>4955925</v>
      </c>
      <c r="D14" s="2">
        <v>243135000</v>
      </c>
      <c r="E14" s="2">
        <v>566024000</v>
      </c>
      <c r="F14" s="2"/>
      <c r="G14" s="2">
        <v>4119297</v>
      </c>
      <c r="H14" s="2">
        <v>26987203</v>
      </c>
      <c r="I14" s="2">
        <v>314803</v>
      </c>
      <c r="J14" s="2">
        <v>39600665</v>
      </c>
      <c r="K14" s="2">
        <v>1467571</v>
      </c>
      <c r="L14" s="2">
        <v>73569</v>
      </c>
      <c r="M14" s="2">
        <v>518344</v>
      </c>
      <c r="N14" s="2">
        <v>292</v>
      </c>
      <c r="O14" s="2">
        <v>10637435</v>
      </c>
      <c r="P14" s="1" t="s">
        <v>164</v>
      </c>
    </row>
    <row r="15" spans="1:16" x14ac:dyDescent="0.2">
      <c r="A15" s="1" t="s">
        <v>82</v>
      </c>
      <c r="B15" s="2">
        <v>205986</v>
      </c>
      <c r="C15" s="2">
        <v>0</v>
      </c>
      <c r="D15" s="2">
        <v>30598000</v>
      </c>
      <c r="E15" s="2">
        <v>293906000</v>
      </c>
      <c r="F15" s="3"/>
      <c r="G15" s="3">
        <v>0</v>
      </c>
      <c r="H15" s="2">
        <v>2574129</v>
      </c>
      <c r="I15" s="3">
        <v>0</v>
      </c>
      <c r="J15" s="2">
        <v>0</v>
      </c>
      <c r="K15" s="3">
        <v>0</v>
      </c>
      <c r="L15" s="2">
        <v>39033413</v>
      </c>
      <c r="M15" s="2">
        <v>0</v>
      </c>
      <c r="N15" s="3">
        <v>0</v>
      </c>
      <c r="O15" s="2">
        <v>0</v>
      </c>
      <c r="P15" s="1" t="s">
        <v>165</v>
      </c>
    </row>
    <row r="16" spans="1:16" x14ac:dyDescent="0.2">
      <c r="A16" s="1" t="s">
        <v>83</v>
      </c>
      <c r="B16" s="2">
        <v>365747</v>
      </c>
      <c r="C16" s="3">
        <v>0</v>
      </c>
      <c r="D16" s="3">
        <v>0</v>
      </c>
      <c r="E16" s="2">
        <v>1978000</v>
      </c>
      <c r="F16" s="2"/>
      <c r="G16" s="2">
        <v>81927</v>
      </c>
      <c r="H16" s="3">
        <v>0</v>
      </c>
      <c r="I16" s="3">
        <v>0</v>
      </c>
      <c r="J16" s="3">
        <v>9966037</v>
      </c>
      <c r="K16" s="2">
        <v>300510</v>
      </c>
      <c r="L16" s="3">
        <v>0</v>
      </c>
      <c r="M16" s="3">
        <v>0</v>
      </c>
      <c r="N16" s="3">
        <v>0</v>
      </c>
      <c r="O16" s="3">
        <v>0</v>
      </c>
      <c r="P16" s="1" t="s">
        <v>166</v>
      </c>
    </row>
    <row r="17" spans="1:16" x14ac:dyDescent="0.2">
      <c r="A17" s="1" t="s">
        <v>84</v>
      </c>
      <c r="B17" s="2">
        <v>39176</v>
      </c>
      <c r="C17" s="3">
        <v>0</v>
      </c>
      <c r="D17" s="2">
        <v>359490000</v>
      </c>
      <c r="E17" s="2">
        <v>254241000</v>
      </c>
      <c r="F17" s="3"/>
      <c r="G17" s="2">
        <v>0</v>
      </c>
      <c r="H17" s="2">
        <v>2509081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1" t="s">
        <v>167</v>
      </c>
    </row>
    <row r="18" spans="1:16" x14ac:dyDescent="0.2">
      <c r="A18" s="1" t="s">
        <v>85</v>
      </c>
      <c r="B18" s="3">
        <v>0</v>
      </c>
      <c r="C18" s="3">
        <v>0</v>
      </c>
      <c r="D18" s="2">
        <v>115218000</v>
      </c>
      <c r="E18" s="2">
        <v>12522000</v>
      </c>
      <c r="F18" s="3"/>
      <c r="G18" s="3">
        <v>0</v>
      </c>
      <c r="H18" s="2">
        <v>231485</v>
      </c>
      <c r="I18" s="3">
        <v>0</v>
      </c>
      <c r="J18" s="2">
        <v>2526090</v>
      </c>
      <c r="K18" s="3">
        <v>0</v>
      </c>
      <c r="L18" s="2">
        <v>3</v>
      </c>
      <c r="M18" s="2">
        <v>0</v>
      </c>
      <c r="N18" s="3">
        <v>0</v>
      </c>
      <c r="O18" s="2">
        <v>0</v>
      </c>
      <c r="P18" s="1" t="s">
        <v>168</v>
      </c>
    </row>
    <row r="19" spans="1:16" x14ac:dyDescent="0.2">
      <c r="A19" s="1" t="s">
        <v>86</v>
      </c>
      <c r="B19" s="2">
        <v>234532</v>
      </c>
      <c r="C19" s="2">
        <v>235409</v>
      </c>
      <c r="D19" s="2">
        <v>304000</v>
      </c>
      <c r="E19" s="2">
        <v>760000</v>
      </c>
      <c r="F19" s="3"/>
      <c r="G19" s="2">
        <v>714662</v>
      </c>
      <c r="H19" s="3">
        <v>0</v>
      </c>
      <c r="I19" s="2">
        <v>3506</v>
      </c>
      <c r="J19" s="3">
        <v>294286</v>
      </c>
      <c r="K19" s="2">
        <v>15456765</v>
      </c>
      <c r="L19" s="3">
        <v>0</v>
      </c>
      <c r="M19" s="45">
        <v>0</v>
      </c>
      <c r="N19" s="38">
        <v>0</v>
      </c>
      <c r="O19" s="3">
        <v>0</v>
      </c>
      <c r="P19" s="1" t="s">
        <v>169</v>
      </c>
    </row>
    <row r="20" spans="1:16" x14ac:dyDescent="0.2">
      <c r="A20" s="1" t="s">
        <v>87</v>
      </c>
      <c r="B20" s="3">
        <v>0</v>
      </c>
      <c r="C20" s="3">
        <v>0</v>
      </c>
      <c r="D20" s="3">
        <v>0</v>
      </c>
      <c r="E20" s="2">
        <v>20289000</v>
      </c>
      <c r="F20" s="3"/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1" t="s">
        <v>170</v>
      </c>
    </row>
    <row r="21" spans="1:16" x14ac:dyDescent="0.2">
      <c r="A21" s="1" t="s">
        <v>88</v>
      </c>
      <c r="B21" s="3">
        <v>0</v>
      </c>
      <c r="C21" s="2">
        <v>93751</v>
      </c>
      <c r="D21" s="2">
        <v>23219000</v>
      </c>
      <c r="E21" s="2">
        <v>22816000</v>
      </c>
      <c r="F21" s="2"/>
      <c r="G21" s="2">
        <v>0</v>
      </c>
      <c r="H21" s="3">
        <v>0</v>
      </c>
      <c r="I21" s="3">
        <v>0</v>
      </c>
      <c r="J21" s="3">
        <v>1693389</v>
      </c>
      <c r="K21" s="3">
        <v>0</v>
      </c>
      <c r="L21" s="3">
        <v>0</v>
      </c>
      <c r="M21" s="3">
        <v>0</v>
      </c>
      <c r="N21" s="3">
        <v>0</v>
      </c>
      <c r="O21" s="3">
        <v>1295644</v>
      </c>
      <c r="P21" s="1" t="s">
        <v>171</v>
      </c>
    </row>
    <row r="22" spans="1:16" x14ac:dyDescent="0.2">
      <c r="A22" s="1" t="s">
        <v>89</v>
      </c>
      <c r="B22" s="3">
        <v>0</v>
      </c>
      <c r="C22" s="3">
        <v>0</v>
      </c>
      <c r="D22" s="2">
        <v>6442000</v>
      </c>
      <c r="E22" s="3">
        <v>0</v>
      </c>
      <c r="F22" s="2"/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1" t="s">
        <v>172</v>
      </c>
    </row>
    <row r="23" spans="1:16" x14ac:dyDescent="0.2">
      <c r="A23" s="1" t="s">
        <v>90</v>
      </c>
      <c r="B23" s="3">
        <v>0</v>
      </c>
      <c r="C23" s="3">
        <v>0</v>
      </c>
      <c r="D23" s="3">
        <v>0</v>
      </c>
      <c r="E23" s="2">
        <v>14433000</v>
      </c>
      <c r="F23" s="3"/>
      <c r="G23" s="3">
        <v>0</v>
      </c>
      <c r="H23" s="3">
        <v>0</v>
      </c>
      <c r="I23" s="3">
        <v>0</v>
      </c>
      <c r="J23" s="3">
        <v>149592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1" t="s">
        <v>173</v>
      </c>
    </row>
    <row r="24" spans="1:16" x14ac:dyDescent="0.2">
      <c r="A24" s="1" t="s">
        <v>91</v>
      </c>
      <c r="B24" s="3">
        <v>0</v>
      </c>
      <c r="C24" s="3">
        <v>0</v>
      </c>
      <c r="D24" s="3">
        <v>0</v>
      </c>
      <c r="E24" s="3">
        <v>0</v>
      </c>
      <c r="F24" s="3"/>
      <c r="G24" s="2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1" t="s">
        <v>174</v>
      </c>
    </row>
    <row r="25" spans="1:16" x14ac:dyDescent="0.2">
      <c r="A25" s="1" t="s">
        <v>92</v>
      </c>
      <c r="B25" s="3">
        <v>0</v>
      </c>
      <c r="C25" s="3">
        <v>0</v>
      </c>
      <c r="D25" s="2">
        <v>0</v>
      </c>
      <c r="E25" s="3">
        <v>0</v>
      </c>
      <c r="F25" s="3"/>
      <c r="G25" s="3">
        <v>0</v>
      </c>
      <c r="H25" s="2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2">
        <v>0</v>
      </c>
      <c r="O25" s="3">
        <v>0</v>
      </c>
      <c r="P25" s="1" t="s">
        <v>175</v>
      </c>
    </row>
    <row r="26" spans="1:16" x14ac:dyDescent="0.2">
      <c r="A26" s="1" t="s">
        <v>93</v>
      </c>
      <c r="B26" s="3">
        <v>0</v>
      </c>
      <c r="C26" s="3">
        <v>0</v>
      </c>
      <c r="D26" s="2">
        <v>2521000</v>
      </c>
      <c r="E26" s="2">
        <v>0</v>
      </c>
      <c r="F26" s="3"/>
      <c r="G26" s="2">
        <v>0</v>
      </c>
      <c r="H26" s="3">
        <v>0</v>
      </c>
      <c r="I26" s="3">
        <v>0</v>
      </c>
      <c r="J26" s="2">
        <v>0</v>
      </c>
      <c r="K26" s="3">
        <v>0</v>
      </c>
      <c r="L26" s="2">
        <v>0</v>
      </c>
      <c r="M26" s="2">
        <v>0</v>
      </c>
      <c r="N26" s="3">
        <v>0</v>
      </c>
      <c r="O26" s="2">
        <v>0</v>
      </c>
      <c r="P26" s="1" t="s">
        <v>176</v>
      </c>
    </row>
    <row r="27" spans="1:16" x14ac:dyDescent="0.2">
      <c r="A27" s="1" t="s">
        <v>94</v>
      </c>
      <c r="B27" s="2">
        <v>0</v>
      </c>
      <c r="C27" s="2">
        <v>0</v>
      </c>
      <c r="D27" s="2">
        <v>42571000</v>
      </c>
      <c r="E27" s="2">
        <v>70564000</v>
      </c>
      <c r="F27" s="2"/>
      <c r="G27" s="2">
        <v>8017</v>
      </c>
      <c r="H27" s="2">
        <v>0</v>
      </c>
      <c r="I27" s="2">
        <v>0</v>
      </c>
      <c r="J27" s="2">
        <v>408686</v>
      </c>
      <c r="K27" s="2">
        <v>0</v>
      </c>
      <c r="L27" s="2">
        <v>40421</v>
      </c>
      <c r="M27" s="2">
        <v>40093</v>
      </c>
      <c r="N27" s="2">
        <v>1</v>
      </c>
      <c r="O27" s="2">
        <v>0</v>
      </c>
      <c r="P27" s="1" t="s">
        <v>177</v>
      </c>
    </row>
    <row r="28" spans="1:16" x14ac:dyDescent="0.2">
      <c r="A28" s="1" t="s">
        <v>95</v>
      </c>
      <c r="B28" s="2">
        <v>5097535</v>
      </c>
      <c r="C28" s="2">
        <v>5285085</v>
      </c>
      <c r="D28" s="2">
        <v>823498000</v>
      </c>
      <c r="E28" s="2">
        <v>1257533000</v>
      </c>
      <c r="F28" s="2"/>
      <c r="G28" s="2">
        <v>4923903</v>
      </c>
      <c r="H28" s="2">
        <v>32301898</v>
      </c>
      <c r="I28" s="2">
        <v>318309</v>
      </c>
      <c r="J28" s="2">
        <v>54638745</v>
      </c>
      <c r="K28" s="2">
        <v>17224846</v>
      </c>
      <c r="L28" s="2">
        <v>39147406</v>
      </c>
      <c r="M28" s="2">
        <v>558437</v>
      </c>
      <c r="N28" s="2">
        <v>293</v>
      </c>
      <c r="O28" s="2">
        <v>11933079</v>
      </c>
      <c r="P28" s="1" t="s">
        <v>178</v>
      </c>
    </row>
    <row r="29" spans="1:16" x14ac:dyDescent="0.2">
      <c r="A29" s="1" t="s">
        <v>96</v>
      </c>
      <c r="B29" s="2">
        <v>832110</v>
      </c>
      <c r="C29" s="2">
        <v>65125</v>
      </c>
      <c r="D29" s="2">
        <v>958447000</v>
      </c>
      <c r="E29" s="2">
        <v>482352000</v>
      </c>
      <c r="F29" s="2"/>
      <c r="G29" s="2">
        <v>2051680</v>
      </c>
      <c r="H29" s="2">
        <v>2491788</v>
      </c>
      <c r="I29" s="2">
        <v>2020</v>
      </c>
      <c r="J29" s="3">
        <v>7711302</v>
      </c>
      <c r="K29" s="2">
        <v>15431</v>
      </c>
      <c r="L29" s="3">
        <v>366618</v>
      </c>
      <c r="M29" s="3">
        <v>10741</v>
      </c>
      <c r="N29" s="2">
        <v>760725</v>
      </c>
      <c r="O29" s="3">
        <v>10359</v>
      </c>
      <c r="P29" s="1" t="s">
        <v>179</v>
      </c>
    </row>
    <row r="30" spans="1:16" x14ac:dyDescent="0.2">
      <c r="A30" s="1" t="s">
        <v>97</v>
      </c>
      <c r="B30" s="2">
        <v>963883</v>
      </c>
      <c r="C30" s="2">
        <v>22440</v>
      </c>
      <c r="D30" s="2">
        <v>129512000</v>
      </c>
      <c r="E30" s="2">
        <v>98859000</v>
      </c>
      <c r="F30" s="2"/>
      <c r="G30" s="2">
        <v>2827400</v>
      </c>
      <c r="H30" s="2">
        <v>4048558</v>
      </c>
      <c r="I30" s="2">
        <v>46664</v>
      </c>
      <c r="J30" s="2">
        <v>16169660</v>
      </c>
      <c r="K30" s="2">
        <v>2212298</v>
      </c>
      <c r="L30" s="2">
        <v>0</v>
      </c>
      <c r="M30" s="2">
        <v>317036</v>
      </c>
      <c r="N30" s="3">
        <v>0</v>
      </c>
      <c r="O30" s="2">
        <v>84026</v>
      </c>
      <c r="P30" s="1" t="s">
        <v>180</v>
      </c>
    </row>
    <row r="31" spans="1:16" x14ac:dyDescent="0.2">
      <c r="A31" s="1" t="s">
        <v>98</v>
      </c>
      <c r="B31" s="2">
        <v>0</v>
      </c>
      <c r="C31" s="2">
        <v>0</v>
      </c>
      <c r="D31" s="2">
        <v>0</v>
      </c>
      <c r="E31" s="2">
        <v>1466000</v>
      </c>
      <c r="F31" s="2"/>
      <c r="G31" s="2">
        <v>0</v>
      </c>
      <c r="H31" s="2">
        <v>212965</v>
      </c>
      <c r="I31" s="3">
        <v>0</v>
      </c>
      <c r="J31" s="2">
        <v>0</v>
      </c>
      <c r="K31" s="2">
        <v>0</v>
      </c>
      <c r="L31" s="2">
        <v>1313717</v>
      </c>
      <c r="M31" s="2">
        <v>22533</v>
      </c>
      <c r="N31" s="2">
        <v>4164</v>
      </c>
      <c r="O31" s="2">
        <v>8415837</v>
      </c>
      <c r="P31" s="1" t="s">
        <v>181</v>
      </c>
    </row>
    <row r="32" spans="1:16" x14ac:dyDescent="0.2">
      <c r="A32" s="1" t="s">
        <v>99</v>
      </c>
      <c r="B32" s="2">
        <v>3187870</v>
      </c>
      <c r="C32" s="2">
        <v>2297272</v>
      </c>
      <c r="D32" s="2">
        <v>158384000</v>
      </c>
      <c r="E32" s="2">
        <v>32308000</v>
      </c>
      <c r="F32" s="2"/>
      <c r="G32" s="2">
        <v>3382660</v>
      </c>
      <c r="H32" s="2">
        <v>52713888</v>
      </c>
      <c r="I32" s="3">
        <v>0</v>
      </c>
      <c r="J32" s="2">
        <v>14113113</v>
      </c>
      <c r="K32" s="2">
        <v>1601609</v>
      </c>
      <c r="L32" s="2">
        <v>202572</v>
      </c>
      <c r="M32" s="2">
        <v>488644</v>
      </c>
      <c r="N32" s="3">
        <v>0</v>
      </c>
      <c r="O32" s="2">
        <v>0</v>
      </c>
      <c r="P32" s="1" t="s">
        <v>182</v>
      </c>
    </row>
    <row r="33" spans="1:16" x14ac:dyDescent="0.2">
      <c r="A33" s="1" t="s">
        <v>100</v>
      </c>
      <c r="B33" s="2">
        <v>889777</v>
      </c>
      <c r="C33" s="3">
        <v>0</v>
      </c>
      <c r="D33" s="3">
        <v>0</v>
      </c>
      <c r="E33" s="2">
        <v>54626000</v>
      </c>
      <c r="F33" s="2"/>
      <c r="G33" s="2">
        <v>706040</v>
      </c>
      <c r="H33" s="2">
        <v>5112273</v>
      </c>
      <c r="I33" s="3">
        <v>0</v>
      </c>
      <c r="J33" s="3">
        <v>0</v>
      </c>
      <c r="K33" s="3">
        <v>0</v>
      </c>
      <c r="L33" s="3">
        <v>2470279</v>
      </c>
      <c r="M33" s="3">
        <v>106156</v>
      </c>
      <c r="N33" s="3">
        <v>0</v>
      </c>
      <c r="O33" s="3">
        <v>1505118</v>
      </c>
      <c r="P33" s="1" t="s">
        <v>183</v>
      </c>
    </row>
    <row r="34" spans="1:16" x14ac:dyDescent="0.2">
      <c r="A34" s="1" t="s">
        <v>101</v>
      </c>
      <c r="B34" s="3">
        <v>0</v>
      </c>
      <c r="C34" s="3">
        <v>0</v>
      </c>
      <c r="D34" s="2">
        <v>0</v>
      </c>
      <c r="E34" s="2">
        <v>2696000</v>
      </c>
      <c r="F34" s="3"/>
      <c r="G34" s="3">
        <v>0</v>
      </c>
      <c r="H34" s="3">
        <v>0</v>
      </c>
      <c r="I34" s="2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1" t="s">
        <v>184</v>
      </c>
    </row>
    <row r="35" spans="1:16" x14ac:dyDescent="0.2">
      <c r="A35" s="1" t="s">
        <v>102</v>
      </c>
      <c r="B35" s="3">
        <v>0</v>
      </c>
      <c r="C35" s="3">
        <v>0</v>
      </c>
      <c r="D35" s="2">
        <v>355000</v>
      </c>
      <c r="E35" s="3">
        <v>0</v>
      </c>
      <c r="F35" s="3"/>
      <c r="G35" s="3">
        <v>0</v>
      </c>
      <c r="H35" s="3">
        <v>0</v>
      </c>
      <c r="I35" s="2">
        <v>80287</v>
      </c>
      <c r="J35" s="3">
        <v>0</v>
      </c>
      <c r="K35" s="3">
        <v>0</v>
      </c>
      <c r="L35" s="3">
        <v>0</v>
      </c>
      <c r="M35" s="3">
        <v>0</v>
      </c>
      <c r="N35" s="2">
        <v>145489</v>
      </c>
      <c r="O35" s="3">
        <v>0</v>
      </c>
      <c r="P35" s="1" t="s">
        <v>185</v>
      </c>
    </row>
    <row r="36" spans="1:16" x14ac:dyDescent="0.2">
      <c r="A36" s="1" t="s">
        <v>103</v>
      </c>
      <c r="B36" s="2">
        <v>2271053</v>
      </c>
      <c r="C36" s="2">
        <v>65293</v>
      </c>
      <c r="D36" s="2">
        <v>77996000</v>
      </c>
      <c r="E36" s="2">
        <v>81961000</v>
      </c>
      <c r="F36" s="2"/>
      <c r="G36" s="2">
        <v>16786</v>
      </c>
      <c r="H36" s="2">
        <v>8390483</v>
      </c>
      <c r="I36" s="2">
        <v>82312</v>
      </c>
      <c r="J36" s="2">
        <v>9916050</v>
      </c>
      <c r="K36" s="3">
        <v>0</v>
      </c>
      <c r="L36" s="2">
        <v>198049</v>
      </c>
      <c r="M36" s="2">
        <v>46750</v>
      </c>
      <c r="N36" s="2">
        <v>87842</v>
      </c>
      <c r="O36" s="2">
        <v>1433332</v>
      </c>
      <c r="P36" s="1" t="s">
        <v>186</v>
      </c>
    </row>
    <row r="37" spans="1:16" x14ac:dyDescent="0.2">
      <c r="A37" s="1" t="s">
        <v>264</v>
      </c>
      <c r="B37" s="2">
        <v>0</v>
      </c>
      <c r="C37" s="2">
        <v>0</v>
      </c>
      <c r="D37" s="2">
        <v>0</v>
      </c>
      <c r="E37" s="2">
        <v>0</v>
      </c>
      <c r="F37" s="2"/>
      <c r="G37" s="2">
        <v>0</v>
      </c>
      <c r="H37" s="2">
        <v>0</v>
      </c>
      <c r="I37" s="2">
        <v>0</v>
      </c>
      <c r="J37" s="2">
        <v>0</v>
      </c>
      <c r="K37" s="3">
        <v>1</v>
      </c>
      <c r="L37" s="2">
        <v>0</v>
      </c>
      <c r="M37" s="2">
        <v>0</v>
      </c>
      <c r="N37" s="2">
        <v>0</v>
      </c>
      <c r="O37" s="2">
        <v>0</v>
      </c>
      <c r="P37" s="1" t="s">
        <v>258</v>
      </c>
    </row>
    <row r="38" spans="1:16" x14ac:dyDescent="0.2">
      <c r="A38" s="1" t="s">
        <v>104</v>
      </c>
      <c r="B38" s="2">
        <v>8144693</v>
      </c>
      <c r="C38" s="2">
        <v>2450130</v>
      </c>
      <c r="D38" s="2">
        <v>1324694000</v>
      </c>
      <c r="E38" s="2">
        <v>754268000</v>
      </c>
      <c r="F38" s="2"/>
      <c r="G38" s="2">
        <v>8984566</v>
      </c>
      <c r="H38" s="2">
        <v>72969955</v>
      </c>
      <c r="I38" s="2">
        <v>211283</v>
      </c>
      <c r="J38" s="2">
        <v>47910125</v>
      </c>
      <c r="K38" s="2">
        <v>3829339</v>
      </c>
      <c r="L38" s="2">
        <v>4551235</v>
      </c>
      <c r="M38" s="2">
        <v>991860</v>
      </c>
      <c r="N38" s="2">
        <v>998220</v>
      </c>
      <c r="O38" s="2">
        <v>11448672</v>
      </c>
      <c r="P38" s="1" t="s">
        <v>187</v>
      </c>
    </row>
    <row r="39" spans="1:16" x14ac:dyDescent="0.2">
      <c r="A39" s="1" t="s">
        <v>105</v>
      </c>
      <c r="B39" s="2">
        <v>13242228</v>
      </c>
      <c r="C39" s="2">
        <v>7735215</v>
      </c>
      <c r="D39" s="2">
        <v>2148192000</v>
      </c>
      <c r="E39" s="2">
        <v>2011801000</v>
      </c>
      <c r="F39" s="2"/>
      <c r="G39" s="2">
        <v>13908469</v>
      </c>
      <c r="H39" s="2">
        <v>105271853</v>
      </c>
      <c r="I39" s="2">
        <v>529592</v>
      </c>
      <c r="J39" s="2">
        <v>102548870</v>
      </c>
      <c r="K39" s="2">
        <v>21054185</v>
      </c>
      <c r="L39" s="2">
        <v>43698641</v>
      </c>
      <c r="M39" s="2">
        <v>1550297</v>
      </c>
      <c r="N39" s="2">
        <v>998513</v>
      </c>
      <c r="O39" s="2">
        <v>23381751</v>
      </c>
      <c r="P39" s="1" t="s">
        <v>188</v>
      </c>
    </row>
    <row r="40" spans="1:16" x14ac:dyDescent="0.2">
      <c r="A40" s="1" t="s">
        <v>106</v>
      </c>
      <c r="B40" s="2">
        <v>6750000</v>
      </c>
      <c r="C40" s="2">
        <v>2941768</v>
      </c>
      <c r="D40" s="2">
        <v>247500000</v>
      </c>
      <c r="E40" s="2">
        <v>83318000</v>
      </c>
      <c r="F40" s="2"/>
      <c r="G40" s="2">
        <v>9000000</v>
      </c>
      <c r="H40" s="2">
        <v>55000000</v>
      </c>
      <c r="I40" s="2">
        <v>1020443</v>
      </c>
      <c r="J40" s="2">
        <v>60444460</v>
      </c>
      <c r="K40" s="2">
        <v>14500000</v>
      </c>
      <c r="L40" s="2">
        <v>10000000</v>
      </c>
      <c r="M40" s="2">
        <v>4600000</v>
      </c>
      <c r="N40" s="2">
        <v>2500000</v>
      </c>
      <c r="O40" s="2">
        <v>1000000</v>
      </c>
      <c r="P40" s="1" t="s">
        <v>189</v>
      </c>
    </row>
    <row r="41" spans="1:16" x14ac:dyDescent="0.2">
      <c r="A41" s="1" t="s">
        <v>107</v>
      </c>
      <c r="B41" s="2">
        <v>169610</v>
      </c>
      <c r="C41" s="2">
        <v>681842</v>
      </c>
      <c r="D41" s="2">
        <v>1333404000</v>
      </c>
      <c r="E41" s="2">
        <v>1587172000</v>
      </c>
      <c r="F41" s="2"/>
      <c r="G41" s="2">
        <v>-870325</v>
      </c>
      <c r="H41" s="2">
        <v>1982786</v>
      </c>
      <c r="I41" s="2">
        <v>-933327</v>
      </c>
      <c r="J41" s="2">
        <v>-103936396</v>
      </c>
      <c r="K41" s="2">
        <v>-3040982</v>
      </c>
      <c r="L41" s="2">
        <v>-2128401</v>
      </c>
      <c r="M41" s="2">
        <v>-5731350</v>
      </c>
      <c r="N41" s="2">
        <v>-1512093</v>
      </c>
      <c r="O41" s="2">
        <v>-1933053</v>
      </c>
      <c r="P41" s="1" t="s">
        <v>190</v>
      </c>
    </row>
    <row r="42" spans="1:16" x14ac:dyDescent="0.2">
      <c r="A42" s="1" t="s">
        <v>108</v>
      </c>
      <c r="B42" s="3">
        <v>0</v>
      </c>
      <c r="C42" s="3">
        <v>0</v>
      </c>
      <c r="D42" s="3">
        <v>0</v>
      </c>
      <c r="E42" s="3">
        <v>0</v>
      </c>
      <c r="F42" s="2"/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1" t="s">
        <v>191</v>
      </c>
    </row>
    <row r="43" spans="1:16" x14ac:dyDescent="0.2">
      <c r="A43" s="1" t="s">
        <v>109</v>
      </c>
      <c r="B43" s="2">
        <v>-345000</v>
      </c>
      <c r="C43" s="3">
        <v>0</v>
      </c>
      <c r="D43" s="3">
        <v>0</v>
      </c>
      <c r="E43" s="3">
        <v>0</v>
      </c>
      <c r="F43" s="3"/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1" t="s">
        <v>192</v>
      </c>
    </row>
    <row r="44" spans="1:16" x14ac:dyDescent="0.2">
      <c r="A44" s="1" t="s">
        <v>253</v>
      </c>
      <c r="B44" s="2">
        <v>0</v>
      </c>
      <c r="C44" s="3">
        <v>0</v>
      </c>
      <c r="D44" s="3">
        <v>0</v>
      </c>
      <c r="E44" s="3">
        <v>0</v>
      </c>
      <c r="F44" s="3"/>
      <c r="G44" s="3">
        <v>0</v>
      </c>
      <c r="H44" s="3">
        <v>0</v>
      </c>
      <c r="I44" s="3">
        <v>0</v>
      </c>
      <c r="J44" s="3">
        <v>323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9" t="s">
        <v>252</v>
      </c>
    </row>
    <row r="45" spans="1:16" x14ac:dyDescent="0.2">
      <c r="A45" s="1" t="s">
        <v>110</v>
      </c>
      <c r="B45" s="2">
        <v>3439046</v>
      </c>
      <c r="C45" s="2">
        <v>735442</v>
      </c>
      <c r="D45" s="2">
        <v>75000000</v>
      </c>
      <c r="E45" s="2">
        <v>50464000</v>
      </c>
      <c r="F45" s="2"/>
      <c r="G45" s="2">
        <v>1743637</v>
      </c>
      <c r="H45" s="2">
        <v>13738386</v>
      </c>
      <c r="I45" s="2">
        <v>79216</v>
      </c>
      <c r="J45" s="3">
        <v>3317202</v>
      </c>
      <c r="K45" s="2">
        <v>285485</v>
      </c>
      <c r="L45" s="3">
        <v>0</v>
      </c>
      <c r="M45" s="3">
        <v>181803</v>
      </c>
      <c r="N45" s="3">
        <v>0</v>
      </c>
      <c r="O45" s="3">
        <v>46645</v>
      </c>
      <c r="P45" s="1" t="s">
        <v>193</v>
      </c>
    </row>
    <row r="46" spans="1:16" x14ac:dyDescent="0.2">
      <c r="A46" s="1" t="s">
        <v>111</v>
      </c>
      <c r="B46" s="3">
        <v>0</v>
      </c>
      <c r="C46" s="2">
        <v>0</v>
      </c>
      <c r="D46" s="2">
        <v>75000000</v>
      </c>
      <c r="E46" s="3">
        <v>0</v>
      </c>
      <c r="F46" s="3"/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1" t="s">
        <v>194</v>
      </c>
    </row>
    <row r="47" spans="1:16" x14ac:dyDescent="0.2">
      <c r="A47" s="1" t="s">
        <v>112</v>
      </c>
      <c r="B47" s="2">
        <v>-326103</v>
      </c>
      <c r="C47" s="2">
        <v>-48242</v>
      </c>
      <c r="D47" s="2">
        <v>-357000</v>
      </c>
      <c r="E47" s="2">
        <v>103000</v>
      </c>
      <c r="F47" s="3"/>
      <c r="G47" s="2">
        <v>-34865</v>
      </c>
      <c r="H47" s="3">
        <v>0</v>
      </c>
      <c r="I47" s="2">
        <v>-15176</v>
      </c>
      <c r="J47" s="3">
        <v>29536</v>
      </c>
      <c r="K47" s="2">
        <v>-2301646</v>
      </c>
      <c r="L47" s="3">
        <v>0</v>
      </c>
      <c r="M47" s="3">
        <v>0</v>
      </c>
      <c r="N47" s="3">
        <v>0</v>
      </c>
      <c r="O47" s="3">
        <v>0</v>
      </c>
      <c r="P47" s="1" t="s">
        <v>195</v>
      </c>
    </row>
    <row r="48" spans="1:16" x14ac:dyDescent="0.2">
      <c r="A48" s="1" t="s">
        <v>113</v>
      </c>
      <c r="B48" s="2">
        <v>725651</v>
      </c>
      <c r="C48" s="2">
        <v>0</v>
      </c>
      <c r="D48" s="2">
        <v>75000000</v>
      </c>
      <c r="E48" s="2">
        <v>80699000</v>
      </c>
      <c r="F48" s="3"/>
      <c r="G48" s="2">
        <v>45108</v>
      </c>
      <c r="H48" s="3">
        <v>0</v>
      </c>
      <c r="I48" s="2">
        <v>0</v>
      </c>
      <c r="J48" s="3">
        <v>0</v>
      </c>
      <c r="K48" s="2">
        <v>0</v>
      </c>
      <c r="L48" s="3">
        <v>0</v>
      </c>
      <c r="M48" s="3">
        <v>0</v>
      </c>
      <c r="N48" s="3">
        <v>0</v>
      </c>
      <c r="O48" s="3">
        <v>0</v>
      </c>
      <c r="P48" s="1" t="s">
        <v>196</v>
      </c>
    </row>
    <row r="49" spans="1:16" x14ac:dyDescent="0.2">
      <c r="A49" s="1" t="s">
        <v>114</v>
      </c>
      <c r="B49" s="2">
        <v>0</v>
      </c>
      <c r="C49" s="3">
        <v>0</v>
      </c>
      <c r="D49" s="2">
        <v>924000</v>
      </c>
      <c r="E49" s="2">
        <v>0</v>
      </c>
      <c r="F49" s="3"/>
      <c r="G49" s="2">
        <v>0</v>
      </c>
      <c r="H49" s="2">
        <v>-282680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1" t="s">
        <v>197</v>
      </c>
    </row>
    <row r="50" spans="1:16" x14ac:dyDescent="0.2">
      <c r="A50" s="1" t="s">
        <v>115</v>
      </c>
      <c r="B50" s="3">
        <v>0</v>
      </c>
      <c r="C50" s="3">
        <v>0</v>
      </c>
      <c r="D50" s="2">
        <v>0</v>
      </c>
      <c r="E50" s="2">
        <v>-13474000</v>
      </c>
      <c r="F50" s="3"/>
      <c r="G50" s="3">
        <v>0</v>
      </c>
      <c r="H50" s="2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1" t="s">
        <v>198</v>
      </c>
    </row>
    <row r="51" spans="1:16" x14ac:dyDescent="0.2">
      <c r="A51" s="1" t="s">
        <v>116</v>
      </c>
      <c r="B51" s="3">
        <v>11103204</v>
      </c>
      <c r="C51" s="3">
        <v>4310810</v>
      </c>
      <c r="D51" s="2">
        <v>1806471000</v>
      </c>
      <c r="E51" s="2">
        <v>1788282000</v>
      </c>
      <c r="F51" s="2"/>
      <c r="G51" s="3">
        <v>9883555</v>
      </c>
      <c r="H51" s="2">
        <v>70438492</v>
      </c>
      <c r="I51" s="2">
        <v>151156</v>
      </c>
      <c r="J51" s="3">
        <v>-40145521</v>
      </c>
      <c r="K51" s="2">
        <v>9442857</v>
      </c>
      <c r="L51" s="3">
        <v>7871599</v>
      </c>
      <c r="M51" s="3">
        <v>-949547</v>
      </c>
      <c r="N51" s="2">
        <v>987907</v>
      </c>
      <c r="O51" s="3">
        <v>-886408</v>
      </c>
      <c r="P51" s="1" t="s">
        <v>199</v>
      </c>
    </row>
    <row r="52" spans="1:16" x14ac:dyDescent="0.2">
      <c r="A52" s="1" t="s">
        <v>117</v>
      </c>
      <c r="B52" s="3">
        <v>0</v>
      </c>
      <c r="C52" s="3">
        <v>0</v>
      </c>
      <c r="D52" s="2">
        <v>9599000</v>
      </c>
      <c r="E52" s="2">
        <v>0</v>
      </c>
      <c r="F52" s="2"/>
      <c r="G52" s="3">
        <v>0</v>
      </c>
      <c r="H52" s="2">
        <v>0</v>
      </c>
      <c r="I52" s="2">
        <v>0</v>
      </c>
      <c r="J52" s="3">
        <v>7097554</v>
      </c>
      <c r="K52" s="2">
        <v>1338987</v>
      </c>
      <c r="L52" s="3">
        <v>0</v>
      </c>
      <c r="M52" s="3">
        <v>0</v>
      </c>
      <c r="N52" s="3">
        <v>0</v>
      </c>
      <c r="O52" s="3">
        <v>0</v>
      </c>
      <c r="P52" s="1" t="s">
        <v>200</v>
      </c>
    </row>
    <row r="53" spans="1:16" x14ac:dyDescent="0.2">
      <c r="A53" s="1" t="s">
        <v>118</v>
      </c>
      <c r="B53" s="2">
        <v>11103204</v>
      </c>
      <c r="C53" s="2">
        <v>4310810</v>
      </c>
      <c r="D53" s="2">
        <v>1816070000</v>
      </c>
      <c r="E53" s="2">
        <v>1788282000</v>
      </c>
      <c r="F53" s="2"/>
      <c r="G53" s="2">
        <v>9883555</v>
      </c>
      <c r="H53" s="2">
        <v>70438492</v>
      </c>
      <c r="I53" s="2">
        <v>151156</v>
      </c>
      <c r="J53" s="3">
        <v>-33047967</v>
      </c>
      <c r="K53" s="2">
        <v>10781844</v>
      </c>
      <c r="L53" s="3">
        <v>7871599</v>
      </c>
      <c r="M53" s="3">
        <v>-949547</v>
      </c>
      <c r="N53" s="2">
        <v>987907</v>
      </c>
      <c r="O53" s="3">
        <v>-886408</v>
      </c>
      <c r="P53" s="1" t="s">
        <v>201</v>
      </c>
    </row>
    <row r="54" spans="1:16" x14ac:dyDescent="0.2">
      <c r="A54" s="1" t="s">
        <v>119</v>
      </c>
      <c r="B54" s="2">
        <v>0</v>
      </c>
      <c r="C54" s="2">
        <v>0</v>
      </c>
      <c r="D54" s="2">
        <v>0</v>
      </c>
      <c r="E54" s="2">
        <v>0</v>
      </c>
      <c r="F54" s="2"/>
      <c r="G54" s="2">
        <v>0</v>
      </c>
      <c r="H54" s="2">
        <v>27623662</v>
      </c>
      <c r="I54" s="2">
        <v>61540</v>
      </c>
      <c r="J54" s="2">
        <v>0</v>
      </c>
      <c r="K54" s="2">
        <v>2846230</v>
      </c>
      <c r="L54" s="2">
        <v>21866</v>
      </c>
      <c r="M54" s="2">
        <v>0</v>
      </c>
      <c r="N54" s="3">
        <v>0</v>
      </c>
      <c r="O54" s="2">
        <v>0</v>
      </c>
      <c r="P54" s="1" t="s">
        <v>202</v>
      </c>
    </row>
    <row r="55" spans="1:16" x14ac:dyDescent="0.2">
      <c r="A55" s="1" t="s">
        <v>120</v>
      </c>
      <c r="B55" s="3">
        <v>0</v>
      </c>
      <c r="C55" s="2">
        <v>0</v>
      </c>
      <c r="D55" s="2">
        <v>24639000</v>
      </c>
      <c r="E55" s="3">
        <v>0</v>
      </c>
      <c r="F55" s="2"/>
      <c r="G55" s="2">
        <v>1220000</v>
      </c>
      <c r="H55" s="2">
        <v>0</v>
      </c>
      <c r="I55" s="2">
        <v>0</v>
      </c>
      <c r="J55" s="2">
        <v>0</v>
      </c>
      <c r="K55" s="2">
        <v>4976357</v>
      </c>
      <c r="L55" s="2">
        <v>10347678</v>
      </c>
      <c r="M55" s="2">
        <v>0</v>
      </c>
      <c r="N55" s="3">
        <v>0</v>
      </c>
      <c r="O55" s="2">
        <v>13131533</v>
      </c>
      <c r="P55" s="1" t="s">
        <v>203</v>
      </c>
    </row>
    <row r="56" spans="1:16" x14ac:dyDescent="0.2">
      <c r="A56" s="1" t="s">
        <v>121</v>
      </c>
      <c r="B56" s="3">
        <v>0</v>
      </c>
      <c r="C56" s="2">
        <v>0</v>
      </c>
      <c r="D56" s="2">
        <v>143219000</v>
      </c>
      <c r="E56" s="2">
        <v>60245000</v>
      </c>
      <c r="F56" s="2"/>
      <c r="G56" s="3">
        <v>0</v>
      </c>
      <c r="H56" s="2">
        <v>1054457</v>
      </c>
      <c r="I56" s="3">
        <v>0</v>
      </c>
      <c r="J56" s="2">
        <v>0</v>
      </c>
      <c r="K56" s="2">
        <v>0</v>
      </c>
      <c r="L56" s="2">
        <v>0</v>
      </c>
      <c r="M56" s="2">
        <v>0</v>
      </c>
      <c r="N56" s="3">
        <v>0</v>
      </c>
      <c r="O56" s="2">
        <v>0</v>
      </c>
      <c r="P56" s="1" t="s">
        <v>204</v>
      </c>
    </row>
    <row r="57" spans="1:16" x14ac:dyDescent="0.2">
      <c r="A57" s="1" t="s">
        <v>122</v>
      </c>
      <c r="B57" s="3">
        <v>0</v>
      </c>
      <c r="C57" s="3">
        <v>0</v>
      </c>
      <c r="D57" s="2">
        <v>0</v>
      </c>
      <c r="E57" s="2">
        <v>0</v>
      </c>
      <c r="F57" s="3"/>
      <c r="G57" s="3">
        <v>0</v>
      </c>
      <c r="H57" s="2">
        <v>0</v>
      </c>
      <c r="I57" s="3">
        <v>0</v>
      </c>
      <c r="J57" s="3">
        <v>0</v>
      </c>
      <c r="K57" s="2">
        <v>396734</v>
      </c>
      <c r="L57" s="3">
        <v>0</v>
      </c>
      <c r="M57" s="3">
        <v>0</v>
      </c>
      <c r="N57" s="3">
        <v>0</v>
      </c>
      <c r="O57" s="3">
        <v>0</v>
      </c>
      <c r="P57" s="1" t="s">
        <v>205</v>
      </c>
    </row>
    <row r="58" spans="1:16" x14ac:dyDescent="0.2">
      <c r="A58" s="1" t="s">
        <v>123</v>
      </c>
      <c r="B58" s="3">
        <v>0</v>
      </c>
      <c r="C58" s="3">
        <v>0</v>
      </c>
      <c r="D58" s="3">
        <v>0</v>
      </c>
      <c r="E58" s="2">
        <v>17423000</v>
      </c>
      <c r="F58" s="3"/>
      <c r="G58" s="2">
        <v>0</v>
      </c>
      <c r="H58" s="3">
        <v>0</v>
      </c>
      <c r="I58" s="3">
        <v>0</v>
      </c>
      <c r="J58" s="3">
        <v>24659256</v>
      </c>
      <c r="K58" s="3">
        <v>0</v>
      </c>
      <c r="L58" s="3">
        <v>0</v>
      </c>
      <c r="M58" s="3">
        <v>251553</v>
      </c>
      <c r="N58" s="3">
        <v>0</v>
      </c>
      <c r="O58" s="3">
        <v>0</v>
      </c>
      <c r="P58" s="1" t="s">
        <v>206</v>
      </c>
    </row>
    <row r="59" spans="1:16" x14ac:dyDescent="0.2">
      <c r="A59" s="1" t="s">
        <v>124</v>
      </c>
      <c r="B59" s="3">
        <v>0</v>
      </c>
      <c r="C59" s="2">
        <v>0</v>
      </c>
      <c r="D59" s="2">
        <v>167858000</v>
      </c>
      <c r="E59" s="2">
        <v>77668000</v>
      </c>
      <c r="F59" s="2"/>
      <c r="G59" s="2">
        <v>1220000</v>
      </c>
      <c r="H59" s="2">
        <v>28678119</v>
      </c>
      <c r="I59" s="2">
        <v>61540</v>
      </c>
      <c r="J59" s="3">
        <v>24659256</v>
      </c>
      <c r="K59" s="2">
        <v>8219321</v>
      </c>
      <c r="L59" s="3">
        <v>10369544</v>
      </c>
      <c r="M59" s="3">
        <v>251553</v>
      </c>
      <c r="N59" s="3">
        <v>0</v>
      </c>
      <c r="O59" s="3">
        <v>13131533</v>
      </c>
      <c r="P59" s="1" t="s">
        <v>207</v>
      </c>
    </row>
    <row r="60" spans="1:16" x14ac:dyDescent="0.2">
      <c r="A60" s="1" t="s">
        <v>125</v>
      </c>
      <c r="B60" s="2">
        <v>833603</v>
      </c>
      <c r="C60" s="2">
        <v>120445</v>
      </c>
      <c r="D60" s="2">
        <v>56090000</v>
      </c>
      <c r="E60" s="2">
        <v>24502000</v>
      </c>
      <c r="F60" s="2"/>
      <c r="G60" s="2">
        <v>516609</v>
      </c>
      <c r="H60" s="2">
        <v>1604956</v>
      </c>
      <c r="I60" s="2">
        <v>111956</v>
      </c>
      <c r="J60" s="40">
        <v>108364664</v>
      </c>
      <c r="K60" s="2">
        <v>653971</v>
      </c>
      <c r="L60" s="40">
        <v>0</v>
      </c>
      <c r="M60" s="40">
        <v>595267</v>
      </c>
      <c r="N60" s="3">
        <v>0</v>
      </c>
      <c r="O60" s="40">
        <v>2096908</v>
      </c>
      <c r="P60" s="1" t="s">
        <v>208</v>
      </c>
    </row>
    <row r="61" spans="1:16" x14ac:dyDescent="0.2">
      <c r="A61" s="1" t="s">
        <v>126</v>
      </c>
      <c r="B61" s="3">
        <v>0</v>
      </c>
      <c r="C61" s="2">
        <v>2254832</v>
      </c>
      <c r="D61" s="2">
        <v>0</v>
      </c>
      <c r="E61" s="2">
        <v>0</v>
      </c>
      <c r="F61" s="2"/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22256750</v>
      </c>
      <c r="M61" s="2">
        <v>0</v>
      </c>
      <c r="N61" s="3">
        <v>0</v>
      </c>
      <c r="O61" s="2">
        <v>1876882</v>
      </c>
      <c r="P61" s="1" t="s">
        <v>209</v>
      </c>
    </row>
    <row r="62" spans="1:16" x14ac:dyDescent="0.2">
      <c r="A62" s="1" t="s">
        <v>127</v>
      </c>
      <c r="B62" s="2">
        <v>0</v>
      </c>
      <c r="C62" s="2">
        <v>0</v>
      </c>
      <c r="D62" s="2">
        <v>16005000</v>
      </c>
      <c r="E62" s="2">
        <v>0</v>
      </c>
      <c r="F62" s="2"/>
      <c r="G62" s="2">
        <v>0</v>
      </c>
      <c r="H62" s="2">
        <v>0</v>
      </c>
      <c r="I62" s="2">
        <v>0</v>
      </c>
      <c r="J62" s="3">
        <v>1200000</v>
      </c>
      <c r="K62" s="2">
        <v>0</v>
      </c>
      <c r="L62" s="3">
        <v>0</v>
      </c>
      <c r="M62" s="3">
        <v>0</v>
      </c>
      <c r="N62" s="3">
        <v>0</v>
      </c>
      <c r="O62" s="3">
        <v>0</v>
      </c>
      <c r="P62" s="1" t="s">
        <v>210</v>
      </c>
    </row>
    <row r="63" spans="1:16" x14ac:dyDescent="0.2">
      <c r="A63" s="1" t="s">
        <v>128</v>
      </c>
      <c r="B63" s="2">
        <v>139375</v>
      </c>
      <c r="C63" s="2">
        <v>322670</v>
      </c>
      <c r="D63" s="2">
        <v>5168000</v>
      </c>
      <c r="E63" s="3">
        <v>0</v>
      </c>
      <c r="F63" s="2"/>
      <c r="G63" s="3">
        <v>0</v>
      </c>
      <c r="H63" s="3">
        <v>0</v>
      </c>
      <c r="I63" s="3">
        <v>0</v>
      </c>
      <c r="J63" s="2">
        <v>0</v>
      </c>
      <c r="K63" s="2">
        <v>1399049</v>
      </c>
      <c r="L63" s="2">
        <v>979281</v>
      </c>
      <c r="M63" s="2">
        <v>0</v>
      </c>
      <c r="N63" s="3">
        <v>0</v>
      </c>
      <c r="O63" s="2">
        <v>4899825</v>
      </c>
      <c r="P63" s="1" t="s">
        <v>211</v>
      </c>
    </row>
    <row r="64" spans="1:16" x14ac:dyDescent="0.2">
      <c r="A64" s="1" t="s">
        <v>129</v>
      </c>
      <c r="B64" s="3">
        <v>0</v>
      </c>
      <c r="C64" s="3">
        <v>0</v>
      </c>
      <c r="D64" s="2">
        <v>582000</v>
      </c>
      <c r="E64" s="2">
        <v>0</v>
      </c>
      <c r="F64" s="2"/>
      <c r="G64" s="2">
        <v>1404000</v>
      </c>
      <c r="H64" s="3">
        <v>0</v>
      </c>
      <c r="I64" s="2">
        <v>66794</v>
      </c>
      <c r="J64" s="3">
        <v>23820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1" t="s">
        <v>212</v>
      </c>
    </row>
    <row r="65" spans="1:16" x14ac:dyDescent="0.2">
      <c r="A65" s="1" t="s">
        <v>130</v>
      </c>
      <c r="B65" s="2">
        <v>5615</v>
      </c>
      <c r="C65" s="2">
        <v>0</v>
      </c>
      <c r="D65" s="2">
        <v>18828000</v>
      </c>
      <c r="E65" s="2">
        <v>50760000</v>
      </c>
      <c r="F65" s="2"/>
      <c r="G65" s="2">
        <v>1178</v>
      </c>
      <c r="H65" s="2">
        <v>487748</v>
      </c>
      <c r="I65" s="2">
        <v>0</v>
      </c>
      <c r="J65" s="2">
        <v>1089189</v>
      </c>
      <c r="K65" s="2">
        <v>0</v>
      </c>
      <c r="L65" s="2">
        <v>0</v>
      </c>
      <c r="M65" s="2">
        <v>0</v>
      </c>
      <c r="N65" s="3">
        <v>0</v>
      </c>
      <c r="O65" s="2">
        <v>0</v>
      </c>
      <c r="P65" s="1" t="s">
        <v>213</v>
      </c>
    </row>
    <row r="66" spans="1:16" x14ac:dyDescent="0.2">
      <c r="A66" s="1" t="s">
        <v>131</v>
      </c>
      <c r="B66" s="2">
        <v>1160431</v>
      </c>
      <c r="C66" s="2">
        <v>726458</v>
      </c>
      <c r="D66" s="2">
        <v>67591000</v>
      </c>
      <c r="E66" s="2">
        <v>66323000</v>
      </c>
      <c r="F66" s="2"/>
      <c r="G66" s="2">
        <v>883127</v>
      </c>
      <c r="H66" s="2">
        <v>4062538</v>
      </c>
      <c r="I66" s="2">
        <v>138146</v>
      </c>
      <c r="J66" s="3">
        <v>259908</v>
      </c>
      <c r="K66" s="3">
        <v>0</v>
      </c>
      <c r="L66" s="3">
        <v>2221467</v>
      </c>
      <c r="M66" s="3">
        <v>1653024</v>
      </c>
      <c r="N66" s="2">
        <v>10606</v>
      </c>
      <c r="O66" s="3">
        <v>2263011</v>
      </c>
      <c r="P66" s="1" t="s">
        <v>214</v>
      </c>
    </row>
    <row r="67" spans="1:16" x14ac:dyDescent="0.2">
      <c r="A67" s="1" t="s">
        <v>132</v>
      </c>
      <c r="B67" s="2">
        <v>0</v>
      </c>
      <c r="C67" s="3">
        <v>0</v>
      </c>
      <c r="D67" s="2">
        <v>0</v>
      </c>
      <c r="E67" s="2">
        <v>0</v>
      </c>
      <c r="F67" s="3"/>
      <c r="G67" s="2">
        <v>0</v>
      </c>
      <c r="H67" s="2">
        <v>0</v>
      </c>
      <c r="I67" s="2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1" t="s">
        <v>215</v>
      </c>
    </row>
    <row r="68" spans="1:16" x14ac:dyDescent="0.2">
      <c r="A68" s="1" t="s">
        <v>133</v>
      </c>
      <c r="B68" s="2">
        <v>0</v>
      </c>
      <c r="C68" s="2">
        <v>0</v>
      </c>
      <c r="D68" s="2">
        <v>0</v>
      </c>
      <c r="E68" s="2">
        <v>4266000</v>
      </c>
      <c r="F68" s="2"/>
      <c r="G68" s="2">
        <v>0</v>
      </c>
      <c r="H68" s="2">
        <v>0</v>
      </c>
      <c r="I68" s="2">
        <v>0</v>
      </c>
      <c r="J68" s="2">
        <v>0</v>
      </c>
      <c r="K68" s="3">
        <v>0</v>
      </c>
      <c r="L68" s="2">
        <v>0</v>
      </c>
      <c r="M68" s="2">
        <v>0</v>
      </c>
      <c r="N68" s="3">
        <v>0</v>
      </c>
      <c r="O68" s="2">
        <v>0</v>
      </c>
      <c r="P68" s="1" t="s">
        <v>216</v>
      </c>
    </row>
    <row r="69" spans="1:16" x14ac:dyDescent="0.2">
      <c r="A69" s="1" t="s">
        <v>134</v>
      </c>
      <c r="B69" s="2">
        <v>2139024</v>
      </c>
      <c r="C69" s="2">
        <v>3424405</v>
      </c>
      <c r="D69" s="2">
        <v>164264000</v>
      </c>
      <c r="E69" s="2">
        <v>145851000</v>
      </c>
      <c r="F69" s="2"/>
      <c r="G69" s="2">
        <v>2804914</v>
      </c>
      <c r="H69" s="2">
        <v>6155242</v>
      </c>
      <c r="I69" s="2">
        <v>316896</v>
      </c>
      <c r="J69" s="3">
        <v>110937581</v>
      </c>
      <c r="K69" s="2">
        <v>2053020</v>
      </c>
      <c r="L69" s="3">
        <v>25457498</v>
      </c>
      <c r="M69" s="3">
        <v>2248291</v>
      </c>
      <c r="N69" s="2">
        <v>10606</v>
      </c>
      <c r="O69" s="3">
        <v>11136626</v>
      </c>
      <c r="P69" s="1" t="s">
        <v>217</v>
      </c>
    </row>
    <row r="70" spans="1:16" x14ac:dyDescent="0.2">
      <c r="A70" s="1" t="s">
        <v>135</v>
      </c>
      <c r="B70" s="2">
        <v>2139024</v>
      </c>
      <c r="C70" s="2">
        <v>3424405</v>
      </c>
      <c r="D70" s="2">
        <v>332122000</v>
      </c>
      <c r="E70" s="2">
        <v>223519000</v>
      </c>
      <c r="F70" s="2"/>
      <c r="G70" s="2">
        <v>4024914</v>
      </c>
      <c r="H70" s="2">
        <v>34833361</v>
      </c>
      <c r="I70" s="2">
        <v>378436</v>
      </c>
      <c r="J70" s="3">
        <v>135596837</v>
      </c>
      <c r="K70" s="2">
        <v>10272341</v>
      </c>
      <c r="L70" s="3">
        <v>35827042</v>
      </c>
      <c r="M70" s="3">
        <v>2499844</v>
      </c>
      <c r="N70" s="2">
        <v>10606</v>
      </c>
      <c r="O70" s="3">
        <v>24268159</v>
      </c>
      <c r="P70" s="1" t="s">
        <v>218</v>
      </c>
    </row>
    <row r="71" spans="1:16" x14ac:dyDescent="0.2">
      <c r="A71" s="1" t="s">
        <v>136</v>
      </c>
      <c r="B71" s="2">
        <v>13242228</v>
      </c>
      <c r="C71" s="2">
        <v>7735215</v>
      </c>
      <c r="D71" s="2">
        <v>2148192000</v>
      </c>
      <c r="E71" s="2">
        <v>2011801000</v>
      </c>
      <c r="F71" s="2"/>
      <c r="G71" s="2">
        <v>13908469</v>
      </c>
      <c r="H71" s="2">
        <v>105271853</v>
      </c>
      <c r="I71" s="2">
        <v>529592</v>
      </c>
      <c r="J71" s="2">
        <v>102548870</v>
      </c>
      <c r="K71" s="2">
        <v>21054185</v>
      </c>
      <c r="L71" s="2">
        <v>43698641</v>
      </c>
      <c r="M71" s="2">
        <v>1550297</v>
      </c>
      <c r="N71" s="2">
        <v>998513</v>
      </c>
      <c r="O71" s="2">
        <v>23381751</v>
      </c>
      <c r="P71" s="1" t="s">
        <v>219</v>
      </c>
    </row>
    <row r="72" spans="1:16" x14ac:dyDescent="0.2">
      <c r="A72" s="6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6"/>
    </row>
    <row r="73" spans="1:16" x14ac:dyDescent="0.2">
      <c r="A73" s="9" t="s">
        <v>22</v>
      </c>
      <c r="C73" s="42"/>
      <c r="E73" s="42"/>
      <c r="G73" s="42"/>
      <c r="H73" s="42"/>
      <c r="I73" s="42"/>
      <c r="K73" s="42"/>
      <c r="N73" s="42"/>
      <c r="P73" s="5" t="s">
        <v>23</v>
      </c>
    </row>
    <row r="74" spans="1:16" x14ac:dyDescent="0.2">
      <c r="A74" s="1" t="s">
        <v>137</v>
      </c>
      <c r="B74" s="2">
        <v>9858787</v>
      </c>
      <c r="C74" s="2">
        <v>14890409</v>
      </c>
      <c r="D74" s="2">
        <v>1213273000</v>
      </c>
      <c r="E74" s="2">
        <v>651449000</v>
      </c>
      <c r="F74" s="2"/>
      <c r="G74" s="2">
        <v>6842031</v>
      </c>
      <c r="H74" s="2">
        <v>49247870</v>
      </c>
      <c r="I74" s="2">
        <v>481187</v>
      </c>
      <c r="J74" s="2">
        <v>75496133</v>
      </c>
      <c r="K74" s="2">
        <v>3301448</v>
      </c>
      <c r="L74" s="2">
        <v>91629</v>
      </c>
      <c r="M74" s="2">
        <v>127083</v>
      </c>
      <c r="N74" s="2">
        <v>0</v>
      </c>
      <c r="O74" s="2">
        <v>0</v>
      </c>
      <c r="P74" s="1" t="s">
        <v>220</v>
      </c>
    </row>
    <row r="75" spans="1:16" x14ac:dyDescent="0.2">
      <c r="A75" s="1" t="s">
        <v>138</v>
      </c>
      <c r="B75" s="2">
        <v>9045232</v>
      </c>
      <c r="C75" s="2">
        <v>14693129</v>
      </c>
      <c r="D75" s="2">
        <v>513844000</v>
      </c>
      <c r="E75" s="2">
        <v>376222000</v>
      </c>
      <c r="F75" s="2"/>
      <c r="G75" s="2">
        <v>6804738</v>
      </c>
      <c r="H75" s="2">
        <v>43376798</v>
      </c>
      <c r="I75" s="2">
        <v>323015</v>
      </c>
      <c r="J75" s="2">
        <v>64663518</v>
      </c>
      <c r="K75" s="2">
        <v>2772202</v>
      </c>
      <c r="L75" s="2">
        <v>425099</v>
      </c>
      <c r="M75" s="2">
        <v>481501</v>
      </c>
      <c r="N75" s="3">
        <v>0</v>
      </c>
      <c r="O75" s="2">
        <v>0</v>
      </c>
      <c r="P75" s="1" t="s">
        <v>221</v>
      </c>
    </row>
    <row r="76" spans="1:16" x14ac:dyDescent="0.2">
      <c r="A76" s="1" t="s">
        <v>139</v>
      </c>
      <c r="B76" s="2">
        <v>813555</v>
      </c>
      <c r="C76" s="2">
        <v>197280</v>
      </c>
      <c r="D76" s="2">
        <v>699429000</v>
      </c>
      <c r="E76" s="2">
        <v>275227000</v>
      </c>
      <c r="F76" s="2"/>
      <c r="G76" s="2">
        <v>37293</v>
      </c>
      <c r="H76" s="2">
        <v>5871072</v>
      </c>
      <c r="I76" s="2">
        <v>158172</v>
      </c>
      <c r="J76" s="2">
        <v>10832615</v>
      </c>
      <c r="K76" s="2">
        <v>529246</v>
      </c>
      <c r="L76" s="2">
        <v>-333470</v>
      </c>
      <c r="M76" s="2">
        <v>-354418</v>
      </c>
      <c r="N76" s="2">
        <v>0</v>
      </c>
      <c r="O76" s="2">
        <v>0</v>
      </c>
      <c r="P76" s="1" t="s">
        <v>222</v>
      </c>
    </row>
    <row r="77" spans="1:16" x14ac:dyDescent="0.2">
      <c r="A77" s="1" t="s">
        <v>140</v>
      </c>
      <c r="B77" s="2">
        <v>633644</v>
      </c>
      <c r="C77" s="2">
        <v>291009</v>
      </c>
      <c r="D77" s="2">
        <v>38679000</v>
      </c>
      <c r="E77" s="2">
        <v>23453000</v>
      </c>
      <c r="F77" s="2"/>
      <c r="G77" s="2">
        <v>318081</v>
      </c>
      <c r="H77" s="2">
        <v>2288486</v>
      </c>
      <c r="I77" s="2">
        <v>192936</v>
      </c>
      <c r="J77" s="2">
        <v>4198595</v>
      </c>
      <c r="K77" s="3">
        <v>0</v>
      </c>
      <c r="L77" s="2">
        <v>476102</v>
      </c>
      <c r="M77" s="2">
        <v>112307</v>
      </c>
      <c r="N77" s="2">
        <v>89648</v>
      </c>
      <c r="O77" s="2">
        <v>217174</v>
      </c>
      <c r="P77" s="1" t="s">
        <v>223</v>
      </c>
    </row>
    <row r="78" spans="1:16" x14ac:dyDescent="0.2">
      <c r="A78" s="1" t="s">
        <v>141</v>
      </c>
      <c r="B78" s="2">
        <v>161903</v>
      </c>
      <c r="C78" s="3">
        <v>0</v>
      </c>
      <c r="D78" s="2">
        <v>7217000</v>
      </c>
      <c r="E78" s="2">
        <v>21198000</v>
      </c>
      <c r="F78" s="2"/>
      <c r="G78" s="3">
        <v>0</v>
      </c>
      <c r="H78" s="2">
        <v>946541</v>
      </c>
      <c r="I78" s="3">
        <v>0</v>
      </c>
      <c r="J78" s="2">
        <v>1453210</v>
      </c>
      <c r="K78" s="2">
        <v>756894</v>
      </c>
      <c r="L78" s="2">
        <v>0</v>
      </c>
      <c r="M78" s="2">
        <v>3701</v>
      </c>
      <c r="N78" s="3">
        <v>0</v>
      </c>
      <c r="O78" s="2">
        <v>0</v>
      </c>
      <c r="P78" s="1" t="s">
        <v>224</v>
      </c>
    </row>
    <row r="79" spans="1:16" x14ac:dyDescent="0.2">
      <c r="A79" s="1" t="s">
        <v>142</v>
      </c>
      <c r="B79" s="2">
        <v>200000</v>
      </c>
      <c r="C79" s="2">
        <v>179507</v>
      </c>
      <c r="D79" s="2">
        <v>154930000</v>
      </c>
      <c r="E79" s="2">
        <v>31501000</v>
      </c>
      <c r="F79" s="3"/>
      <c r="G79" s="2">
        <v>0</v>
      </c>
      <c r="H79" s="3">
        <v>0</v>
      </c>
      <c r="I79" s="2">
        <v>89315</v>
      </c>
      <c r="J79" s="3">
        <v>0</v>
      </c>
      <c r="K79" s="2">
        <v>672414</v>
      </c>
      <c r="L79" s="3">
        <v>0</v>
      </c>
      <c r="M79" s="3">
        <v>0</v>
      </c>
      <c r="N79" s="3">
        <v>0</v>
      </c>
      <c r="O79" s="3">
        <v>0</v>
      </c>
      <c r="P79" s="1" t="s">
        <v>225</v>
      </c>
    </row>
    <row r="80" spans="1:16" x14ac:dyDescent="0.2">
      <c r="A80" s="1" t="s">
        <v>143</v>
      </c>
      <c r="B80" s="3">
        <v>0</v>
      </c>
      <c r="C80" s="2">
        <v>298348</v>
      </c>
      <c r="D80" s="2">
        <v>1040000</v>
      </c>
      <c r="E80" s="3">
        <v>0</v>
      </c>
      <c r="F80" s="3"/>
      <c r="G80" s="3">
        <v>-22056</v>
      </c>
      <c r="H80" s="3">
        <v>0</v>
      </c>
      <c r="I80" s="3">
        <v>0</v>
      </c>
      <c r="J80" s="3">
        <v>0</v>
      </c>
      <c r="K80" s="2">
        <v>1140565</v>
      </c>
      <c r="L80" s="3">
        <v>0</v>
      </c>
      <c r="M80" s="3">
        <v>0</v>
      </c>
      <c r="N80" s="2">
        <v>42847</v>
      </c>
      <c r="O80" s="3">
        <v>0</v>
      </c>
      <c r="P80" s="1" t="s">
        <v>226</v>
      </c>
    </row>
    <row r="81" spans="1:16" x14ac:dyDescent="0.2">
      <c r="A81" s="1" t="s">
        <v>144</v>
      </c>
      <c r="B81" s="2">
        <v>-181992</v>
      </c>
      <c r="C81" s="2">
        <v>25112</v>
      </c>
      <c r="D81" s="2">
        <v>499643000</v>
      </c>
      <c r="E81" s="2">
        <v>199075000</v>
      </c>
      <c r="F81" s="2"/>
      <c r="G81" s="2">
        <v>-302844</v>
      </c>
      <c r="H81" s="2">
        <v>2636045</v>
      </c>
      <c r="I81" s="2">
        <v>-124079</v>
      </c>
      <c r="J81" s="2">
        <v>5180810</v>
      </c>
      <c r="K81" s="2">
        <v>240503</v>
      </c>
      <c r="L81" s="2">
        <v>-809572</v>
      </c>
      <c r="M81" s="2">
        <v>0</v>
      </c>
      <c r="N81" s="37">
        <v>-46801</v>
      </c>
      <c r="O81" s="2">
        <v>-217174</v>
      </c>
      <c r="P81" s="1" t="s">
        <v>227</v>
      </c>
    </row>
    <row r="82" spans="1:16" x14ac:dyDescent="0.2">
      <c r="A82" s="1" t="s">
        <v>145</v>
      </c>
      <c r="B82" s="3">
        <v>0</v>
      </c>
      <c r="C82" s="3">
        <v>0</v>
      </c>
      <c r="D82" s="2">
        <v>59157000</v>
      </c>
      <c r="E82" s="2">
        <v>32364000</v>
      </c>
      <c r="F82" s="3"/>
      <c r="G82" s="3">
        <v>0</v>
      </c>
      <c r="H82" s="3">
        <v>0</v>
      </c>
      <c r="I82" s="3">
        <v>0</v>
      </c>
      <c r="J82" s="3">
        <v>73330</v>
      </c>
      <c r="K82" s="3">
        <v>27165</v>
      </c>
      <c r="L82" s="3">
        <v>0</v>
      </c>
      <c r="M82" s="3">
        <v>0</v>
      </c>
      <c r="N82" s="3">
        <v>0</v>
      </c>
      <c r="O82" s="3">
        <v>0</v>
      </c>
      <c r="P82" s="1" t="s">
        <v>228</v>
      </c>
    </row>
    <row r="83" spans="1:16" x14ac:dyDescent="0.2">
      <c r="A83" s="1" t="s">
        <v>146</v>
      </c>
      <c r="B83" s="2">
        <v>43685</v>
      </c>
      <c r="C83" s="3">
        <v>0</v>
      </c>
      <c r="D83" s="2">
        <v>6411000</v>
      </c>
      <c r="E83" s="2">
        <v>4862000</v>
      </c>
      <c r="F83" s="2"/>
      <c r="G83" s="2">
        <v>74677</v>
      </c>
      <c r="H83" s="3">
        <v>0</v>
      </c>
      <c r="I83" s="2">
        <v>24565</v>
      </c>
      <c r="J83" s="2">
        <v>196170</v>
      </c>
      <c r="K83" s="3">
        <v>0</v>
      </c>
      <c r="L83" s="2">
        <v>1460520</v>
      </c>
      <c r="M83" s="2">
        <v>80350</v>
      </c>
      <c r="N83" s="3">
        <v>0</v>
      </c>
      <c r="O83" s="2">
        <v>2248634</v>
      </c>
      <c r="P83" s="1" t="s">
        <v>229</v>
      </c>
    </row>
    <row r="84" spans="1:16" x14ac:dyDescent="0.2">
      <c r="A84" s="1" t="s">
        <v>147</v>
      </c>
      <c r="B84" s="3">
        <v>0</v>
      </c>
      <c r="C84" s="2">
        <v>0</v>
      </c>
      <c r="D84" s="2">
        <v>-19000</v>
      </c>
      <c r="E84" s="3">
        <v>0</v>
      </c>
      <c r="F84" s="3"/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2">
        <v>-388</v>
      </c>
      <c r="O84" s="3">
        <v>0</v>
      </c>
      <c r="P84" s="1" t="s">
        <v>230</v>
      </c>
    </row>
    <row r="85" spans="1:16" x14ac:dyDescent="0.2">
      <c r="A85" s="1" t="s">
        <v>148</v>
      </c>
      <c r="B85" s="3">
        <v>0</v>
      </c>
      <c r="C85" s="3">
        <v>0</v>
      </c>
      <c r="D85" s="3">
        <v>0</v>
      </c>
      <c r="E85" s="3">
        <v>0</v>
      </c>
      <c r="F85" s="3"/>
      <c r="G85" s="3">
        <v>0</v>
      </c>
      <c r="H85" s="3">
        <v>0</v>
      </c>
      <c r="I85" s="3">
        <v>0</v>
      </c>
      <c r="J85" s="3">
        <v>0</v>
      </c>
      <c r="K85" s="2">
        <v>0</v>
      </c>
      <c r="L85" s="3">
        <v>0</v>
      </c>
      <c r="M85" s="3">
        <v>0</v>
      </c>
      <c r="N85" s="2">
        <v>7920</v>
      </c>
      <c r="O85" s="3">
        <v>0</v>
      </c>
      <c r="P85" s="1" t="s">
        <v>231</v>
      </c>
    </row>
    <row r="86" spans="1:16" x14ac:dyDescent="0.2">
      <c r="A86" s="1" t="s">
        <v>265</v>
      </c>
      <c r="B86" s="3">
        <v>0</v>
      </c>
      <c r="C86" s="3">
        <v>0</v>
      </c>
      <c r="D86" s="3">
        <v>0</v>
      </c>
      <c r="E86" s="3">
        <v>0</v>
      </c>
      <c r="F86" s="3"/>
      <c r="G86" s="3">
        <v>0</v>
      </c>
      <c r="H86" s="3">
        <v>0</v>
      </c>
      <c r="I86" s="3">
        <v>0</v>
      </c>
      <c r="J86" s="3">
        <v>0</v>
      </c>
      <c r="K86" s="2">
        <v>0</v>
      </c>
      <c r="L86" s="3">
        <v>0</v>
      </c>
      <c r="M86" s="3">
        <v>0</v>
      </c>
      <c r="N86" s="2">
        <v>-1020</v>
      </c>
      <c r="O86" s="3">
        <v>0</v>
      </c>
      <c r="P86" s="1" t="s">
        <v>263</v>
      </c>
    </row>
    <row r="87" spans="1:16" x14ac:dyDescent="0.2">
      <c r="A87" s="1" t="s">
        <v>149</v>
      </c>
      <c r="B87" s="2">
        <v>71196</v>
      </c>
      <c r="C87" s="3">
        <v>0</v>
      </c>
      <c r="D87" s="2">
        <v>2866000</v>
      </c>
      <c r="E87" s="2">
        <v>-3384000</v>
      </c>
      <c r="F87" s="2"/>
      <c r="G87" s="2">
        <v>18406</v>
      </c>
      <c r="H87" s="3">
        <v>0</v>
      </c>
      <c r="I87" s="2">
        <v>-50395</v>
      </c>
      <c r="J87" s="3">
        <v>42976739</v>
      </c>
      <c r="K87" s="3">
        <v>0</v>
      </c>
      <c r="L87" s="3">
        <v>141691</v>
      </c>
      <c r="M87" s="3">
        <v>17629</v>
      </c>
      <c r="N87" s="3">
        <v>0</v>
      </c>
      <c r="O87" s="3">
        <v>337629</v>
      </c>
      <c r="P87" s="1" t="s">
        <v>232</v>
      </c>
    </row>
    <row r="88" spans="1:16" x14ac:dyDescent="0.2">
      <c r="A88" s="1" t="s">
        <v>150</v>
      </c>
      <c r="B88" s="2">
        <v>0</v>
      </c>
      <c r="C88" s="3">
        <v>0</v>
      </c>
      <c r="D88" s="2">
        <v>0</v>
      </c>
      <c r="E88" s="2">
        <v>0</v>
      </c>
      <c r="F88" s="2"/>
      <c r="G88" s="2">
        <v>1250</v>
      </c>
      <c r="H88" s="3">
        <v>0</v>
      </c>
      <c r="I88" s="2">
        <v>0</v>
      </c>
      <c r="J88" s="2">
        <v>5233549</v>
      </c>
      <c r="K88" s="3">
        <v>0</v>
      </c>
      <c r="L88" s="2">
        <v>0</v>
      </c>
      <c r="M88" s="2">
        <v>77128</v>
      </c>
      <c r="N88" s="3">
        <v>0</v>
      </c>
      <c r="O88" s="2">
        <v>0</v>
      </c>
      <c r="P88" s="1" t="s">
        <v>233</v>
      </c>
    </row>
    <row r="89" spans="1:16" x14ac:dyDescent="0.2">
      <c r="A89" s="1" t="s">
        <v>151</v>
      </c>
      <c r="B89" s="3">
        <v>0</v>
      </c>
      <c r="C89" s="3">
        <v>0</v>
      </c>
      <c r="D89" s="2">
        <v>47784000</v>
      </c>
      <c r="E89" s="2">
        <v>30170000</v>
      </c>
      <c r="F89" s="2"/>
      <c r="G89" s="3">
        <v>0</v>
      </c>
      <c r="H89" s="2">
        <v>491035</v>
      </c>
      <c r="I89" s="2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1" t="s">
        <v>234</v>
      </c>
    </row>
    <row r="90" spans="1:16" x14ac:dyDescent="0.2">
      <c r="A90" s="1" t="s">
        <v>152</v>
      </c>
      <c r="B90" s="2">
        <v>-154481</v>
      </c>
      <c r="C90" s="2">
        <v>25112</v>
      </c>
      <c r="D90" s="2">
        <v>603020000</v>
      </c>
      <c r="E90" s="2">
        <v>253363000</v>
      </c>
      <c r="F90" s="2"/>
      <c r="G90" s="2">
        <v>-360365</v>
      </c>
      <c r="H90" s="2">
        <v>3127080</v>
      </c>
      <c r="I90" s="2">
        <v>-199039</v>
      </c>
      <c r="J90" s="3">
        <v>42801160</v>
      </c>
      <c r="K90" s="2">
        <v>267668</v>
      </c>
      <c r="L90" s="3">
        <v>-2128401</v>
      </c>
      <c r="M90" s="3">
        <v>-610275</v>
      </c>
      <c r="N90" s="2">
        <v>-40289</v>
      </c>
      <c r="O90" s="3">
        <v>-2128179</v>
      </c>
      <c r="P90" s="1" t="s">
        <v>235</v>
      </c>
    </row>
    <row r="91" spans="1:16" x14ac:dyDescent="0.2">
      <c r="A91" s="1" t="s">
        <v>153</v>
      </c>
      <c r="B91" s="2">
        <v>8622</v>
      </c>
      <c r="C91" s="2">
        <v>0</v>
      </c>
      <c r="D91" s="2">
        <v>145140000</v>
      </c>
      <c r="E91" s="2">
        <v>69374000</v>
      </c>
      <c r="F91" s="2"/>
      <c r="G91" s="2">
        <v>0</v>
      </c>
      <c r="H91" s="2">
        <v>698888</v>
      </c>
      <c r="I91" s="2">
        <v>0</v>
      </c>
      <c r="J91" s="2">
        <v>8991867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1" t="s">
        <v>236</v>
      </c>
    </row>
    <row r="92" spans="1:16" x14ac:dyDescent="0.2">
      <c r="A92" s="1" t="s">
        <v>154</v>
      </c>
      <c r="B92" s="2">
        <v>-163103</v>
      </c>
      <c r="C92" s="2">
        <v>25112</v>
      </c>
      <c r="D92" s="2">
        <v>457880000</v>
      </c>
      <c r="E92" s="2">
        <v>183989000</v>
      </c>
      <c r="F92" s="2"/>
      <c r="G92" s="2">
        <v>-360365</v>
      </c>
      <c r="H92" s="2">
        <v>2428192</v>
      </c>
      <c r="I92" s="2">
        <v>-199039</v>
      </c>
      <c r="J92" s="3">
        <v>33809293</v>
      </c>
      <c r="K92" s="2">
        <v>267668</v>
      </c>
      <c r="L92" s="3">
        <v>-2128401</v>
      </c>
      <c r="M92" s="3">
        <v>-610275</v>
      </c>
      <c r="N92" s="2">
        <v>-40289</v>
      </c>
      <c r="O92" s="3">
        <v>-2128179</v>
      </c>
      <c r="P92" s="1" t="s">
        <v>237</v>
      </c>
    </row>
    <row r="93" spans="1:16" x14ac:dyDescent="0.2">
      <c r="A93" s="1" t="s">
        <v>155</v>
      </c>
      <c r="B93" s="2">
        <v>-163103</v>
      </c>
      <c r="C93" s="2">
        <v>25112</v>
      </c>
      <c r="D93" s="2">
        <v>457880000</v>
      </c>
      <c r="E93" s="2">
        <v>183989000</v>
      </c>
      <c r="F93" s="2"/>
      <c r="G93" s="2">
        <v>-360365</v>
      </c>
      <c r="H93" s="2">
        <v>2428192</v>
      </c>
      <c r="I93" s="2">
        <v>-199039</v>
      </c>
      <c r="J93" s="2">
        <v>33809293</v>
      </c>
      <c r="K93" s="2">
        <v>267668</v>
      </c>
      <c r="L93" s="3">
        <v>-2128401</v>
      </c>
      <c r="M93" s="3">
        <v>-610275</v>
      </c>
      <c r="N93" s="2">
        <v>-40289</v>
      </c>
      <c r="O93" s="3">
        <v>-2128179</v>
      </c>
      <c r="P93" s="1" t="s">
        <v>238</v>
      </c>
    </row>
    <row r="94" spans="1:16" x14ac:dyDescent="0.2">
      <c r="A94" s="1" t="s">
        <v>156</v>
      </c>
      <c r="B94" s="2">
        <v>-163103</v>
      </c>
      <c r="C94" s="2">
        <v>25112</v>
      </c>
      <c r="D94" s="2">
        <v>455304000</v>
      </c>
      <c r="E94" s="2">
        <v>183989000</v>
      </c>
      <c r="F94" s="2"/>
      <c r="G94" s="2">
        <v>-360365</v>
      </c>
      <c r="H94" s="2">
        <v>2428192</v>
      </c>
      <c r="I94" s="2">
        <v>-199039</v>
      </c>
      <c r="J94" s="2">
        <v>31575766</v>
      </c>
      <c r="K94" s="2">
        <v>321282</v>
      </c>
      <c r="L94" s="3">
        <v>-2128401</v>
      </c>
      <c r="M94" s="3">
        <v>-610275</v>
      </c>
      <c r="N94" s="2">
        <v>-40289</v>
      </c>
      <c r="O94" s="3">
        <v>-2128179</v>
      </c>
      <c r="P94" s="1" t="s">
        <v>239</v>
      </c>
    </row>
    <row r="95" spans="1:16" x14ac:dyDescent="0.2">
      <c r="A95" s="1" t="s">
        <v>157</v>
      </c>
      <c r="B95" s="2">
        <v>0</v>
      </c>
      <c r="C95" s="2">
        <v>0</v>
      </c>
      <c r="D95" s="2">
        <v>2576000</v>
      </c>
      <c r="E95" s="2">
        <v>0</v>
      </c>
      <c r="F95" s="2"/>
      <c r="G95" s="2">
        <v>0</v>
      </c>
      <c r="H95" s="2">
        <v>0</v>
      </c>
      <c r="I95" s="2">
        <v>0</v>
      </c>
      <c r="J95" s="2">
        <v>2233527</v>
      </c>
      <c r="K95" s="2">
        <v>-53614</v>
      </c>
      <c r="L95" s="2">
        <v>0</v>
      </c>
      <c r="M95" s="2">
        <v>0</v>
      </c>
      <c r="N95" s="2">
        <v>0</v>
      </c>
      <c r="O95" s="2">
        <v>0</v>
      </c>
      <c r="P95" s="1" t="s">
        <v>240</v>
      </c>
    </row>
    <row r="96" spans="1:16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6"/>
    </row>
    <row r="97" spans="1:16" x14ac:dyDescent="0.2">
      <c r="A97" s="9" t="s">
        <v>24</v>
      </c>
      <c r="P97" s="9" t="s">
        <v>25</v>
      </c>
    </row>
    <row r="98" spans="1:16" x14ac:dyDescent="0.2">
      <c r="A98" s="1" t="s">
        <v>158</v>
      </c>
      <c r="B98" s="2">
        <v>1114537</v>
      </c>
      <c r="C98" s="2">
        <v>-60375</v>
      </c>
      <c r="D98" s="2">
        <v>267493000</v>
      </c>
      <c r="E98" s="2">
        <v>189035000</v>
      </c>
      <c r="F98" s="2"/>
      <c r="G98" s="2">
        <v>2115162</v>
      </c>
      <c r="H98" s="2">
        <v>4747299</v>
      </c>
      <c r="I98" s="2">
        <v>77782</v>
      </c>
      <c r="J98" s="2">
        <v>4053425</v>
      </c>
      <c r="K98" s="2">
        <v>689710</v>
      </c>
      <c r="L98" s="2">
        <v>1874126</v>
      </c>
      <c r="M98" s="2">
        <v>10225</v>
      </c>
      <c r="N98" s="2">
        <v>-49118</v>
      </c>
      <c r="O98" s="2">
        <v>5967783</v>
      </c>
      <c r="P98" s="1" t="s">
        <v>241</v>
      </c>
    </row>
    <row r="99" spans="1:16" x14ac:dyDescent="0.2">
      <c r="A99" s="1" t="s">
        <v>159</v>
      </c>
      <c r="B99" s="2">
        <v>-132107</v>
      </c>
      <c r="C99" s="2">
        <v>-1114</v>
      </c>
      <c r="D99" s="2">
        <v>53990000</v>
      </c>
      <c r="E99" s="2">
        <v>-107104000</v>
      </c>
      <c r="F99" s="2"/>
      <c r="G99" s="2">
        <v>-561874</v>
      </c>
      <c r="H99" s="2">
        <v>-908752</v>
      </c>
      <c r="I99" s="2">
        <v>-2108</v>
      </c>
      <c r="J99" s="2">
        <v>-84728</v>
      </c>
      <c r="K99" s="2">
        <v>-3704</v>
      </c>
      <c r="L99" s="2">
        <v>0</v>
      </c>
      <c r="M99" s="2">
        <v>0</v>
      </c>
      <c r="N99" s="2">
        <v>45067</v>
      </c>
      <c r="O99" s="2">
        <v>-41146</v>
      </c>
      <c r="P99" s="1" t="s">
        <v>242</v>
      </c>
    </row>
    <row r="100" spans="1:16" x14ac:dyDescent="0.2">
      <c r="A100" s="1" t="s">
        <v>160</v>
      </c>
      <c r="B100" s="2">
        <v>-1764873</v>
      </c>
      <c r="C100" s="2">
        <v>106171</v>
      </c>
      <c r="D100" s="2">
        <v>-328978000</v>
      </c>
      <c r="E100" s="2">
        <v>-113763000</v>
      </c>
      <c r="F100" s="2"/>
      <c r="G100" s="2">
        <v>-32500</v>
      </c>
      <c r="H100" s="2">
        <v>-6108478</v>
      </c>
      <c r="I100" s="2">
        <v>-16244</v>
      </c>
      <c r="J100" s="2">
        <v>-1827432</v>
      </c>
      <c r="K100" s="2">
        <v>-680688</v>
      </c>
      <c r="L100" s="2">
        <v>-1859334</v>
      </c>
      <c r="M100" s="2">
        <v>0</v>
      </c>
      <c r="N100" s="2">
        <v>-7878</v>
      </c>
      <c r="O100" s="2">
        <v>-5936158</v>
      </c>
      <c r="P100" s="1" t="s">
        <v>243</v>
      </c>
    </row>
    <row r="101" spans="1:16" x14ac:dyDescent="0.2">
      <c r="A101" s="1" t="s">
        <v>161</v>
      </c>
      <c r="B101" s="3">
        <v>0</v>
      </c>
      <c r="C101" s="3">
        <v>0</v>
      </c>
      <c r="D101" s="3">
        <v>0</v>
      </c>
      <c r="E101" s="3">
        <v>0</v>
      </c>
      <c r="F101" s="3"/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2">
        <v>17382</v>
      </c>
      <c r="O101" s="3">
        <v>0</v>
      </c>
      <c r="P101" s="1" t="s">
        <v>244</v>
      </c>
    </row>
    <row r="102" spans="1:16" x14ac:dyDescent="0.2">
      <c r="A102" s="1" t="s">
        <v>162</v>
      </c>
      <c r="B102" s="2">
        <v>1614553</v>
      </c>
      <c r="C102" s="2">
        <v>20443</v>
      </c>
      <c r="D102" s="2">
        <v>176935000</v>
      </c>
      <c r="E102" s="2">
        <v>96815000</v>
      </c>
      <c r="F102" s="2"/>
      <c r="G102" s="2">
        <v>530892</v>
      </c>
      <c r="H102" s="2">
        <v>4761719</v>
      </c>
      <c r="I102" s="2">
        <v>-124204</v>
      </c>
      <c r="J102" s="2">
        <v>5546217</v>
      </c>
      <c r="K102" s="2">
        <v>10113</v>
      </c>
      <c r="L102" s="2">
        <v>1826</v>
      </c>
      <c r="M102" s="2">
        <v>516</v>
      </c>
      <c r="N102" s="2">
        <v>55272</v>
      </c>
      <c r="O102" s="2">
        <v>19880</v>
      </c>
      <c r="P102" s="1" t="s">
        <v>245</v>
      </c>
    </row>
    <row r="103" spans="1:16" x14ac:dyDescent="0.2">
      <c r="A103" s="1" t="s">
        <v>163</v>
      </c>
      <c r="B103" s="2">
        <v>832110</v>
      </c>
      <c r="C103" s="2">
        <v>65125</v>
      </c>
      <c r="D103" s="2">
        <v>169440000</v>
      </c>
      <c r="E103" s="2">
        <v>64983000</v>
      </c>
      <c r="F103" s="2"/>
      <c r="G103" s="2">
        <v>2051680</v>
      </c>
      <c r="H103" s="2">
        <v>2491788</v>
      </c>
      <c r="I103" s="2">
        <v>-64774</v>
      </c>
      <c r="J103" s="2">
        <v>7687482</v>
      </c>
      <c r="K103" s="2">
        <v>15431</v>
      </c>
      <c r="L103" s="2">
        <v>16618</v>
      </c>
      <c r="M103" s="2">
        <v>10741</v>
      </c>
      <c r="N103" s="2">
        <v>60725</v>
      </c>
      <c r="O103" s="2">
        <v>10359</v>
      </c>
      <c r="P103" s="1" t="s">
        <v>246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68A0-C0E6-4FD6-8058-DAD7094E362D}">
  <dimension ref="A1:AP38"/>
  <sheetViews>
    <sheetView topLeftCell="I7" workbookViewId="0">
      <selection activeCell="M26" sqref="M26"/>
    </sheetView>
  </sheetViews>
  <sheetFormatPr defaultRowHeight="12.75" x14ac:dyDescent="0.2"/>
  <cols>
    <col min="1" max="1" width="43.7109375" bestFit="1" customWidth="1"/>
    <col min="2" max="15" width="20.7109375" customWidth="1"/>
    <col min="16" max="16" width="36" customWidth="1"/>
    <col min="18" max="18" width="10" bestFit="1" customWidth="1"/>
  </cols>
  <sheetData>
    <row r="1" spans="1:42" x14ac:dyDescent="0.2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3" spans="1:42" ht="25.5" x14ac:dyDescent="0.2">
      <c r="A3" s="10"/>
      <c r="B3" s="11" t="s">
        <v>10</v>
      </c>
      <c r="C3" s="11" t="s">
        <v>17</v>
      </c>
      <c r="D3" s="11" t="s">
        <v>13</v>
      </c>
      <c r="E3" s="12" t="s">
        <v>19</v>
      </c>
      <c r="F3" s="11" t="s">
        <v>14</v>
      </c>
      <c r="G3" s="11" t="s">
        <v>15</v>
      </c>
      <c r="H3" s="11" t="s">
        <v>18</v>
      </c>
      <c r="I3" s="11" t="s">
        <v>11</v>
      </c>
      <c r="J3" s="4" t="s">
        <v>251</v>
      </c>
      <c r="K3" s="11" t="s">
        <v>12</v>
      </c>
      <c r="L3" s="4" t="s">
        <v>255</v>
      </c>
      <c r="M3" s="4" t="s">
        <v>268</v>
      </c>
      <c r="N3" s="11" t="s">
        <v>16</v>
      </c>
      <c r="O3" s="4" t="s">
        <v>256</v>
      </c>
      <c r="P3" s="10"/>
    </row>
    <row r="4" spans="1:42" ht="51" x14ac:dyDescent="0.2">
      <c r="A4" s="13" t="s">
        <v>26</v>
      </c>
      <c r="B4" s="11" t="s">
        <v>0</v>
      </c>
      <c r="C4" s="11" t="s">
        <v>7</v>
      </c>
      <c r="D4" s="11" t="s">
        <v>3</v>
      </c>
      <c r="E4" s="12" t="s">
        <v>9</v>
      </c>
      <c r="F4" s="11" t="s">
        <v>4</v>
      </c>
      <c r="G4" s="11" t="s">
        <v>5</v>
      </c>
      <c r="H4" s="11" t="s">
        <v>8</v>
      </c>
      <c r="I4" s="11" t="s">
        <v>1</v>
      </c>
      <c r="J4" s="4" t="s">
        <v>247</v>
      </c>
      <c r="K4" s="11" t="s">
        <v>2</v>
      </c>
      <c r="L4" s="4" t="s">
        <v>254</v>
      </c>
      <c r="M4" s="4" t="s">
        <v>269</v>
      </c>
      <c r="N4" s="11" t="s">
        <v>6</v>
      </c>
      <c r="O4" s="4" t="s">
        <v>257</v>
      </c>
      <c r="P4" s="13" t="s">
        <v>27</v>
      </c>
    </row>
    <row r="5" spans="1:42" ht="15" x14ac:dyDescent="0.2">
      <c r="A5" s="14"/>
      <c r="B5" s="11">
        <v>141006</v>
      </c>
      <c r="C5" s="11">
        <v>141011</v>
      </c>
      <c r="D5" s="11">
        <v>141018</v>
      </c>
      <c r="E5" s="12">
        <v>141043</v>
      </c>
      <c r="F5" s="11">
        <v>141070</v>
      </c>
      <c r="G5" s="11">
        <v>141091</v>
      </c>
      <c r="H5" s="11">
        <v>141224</v>
      </c>
      <c r="I5" s="11">
        <v>141005</v>
      </c>
      <c r="J5" s="4">
        <v>141042</v>
      </c>
      <c r="K5" s="11">
        <v>141117</v>
      </c>
      <c r="L5" s="4">
        <v>141130</v>
      </c>
      <c r="M5" s="4">
        <v>141203</v>
      </c>
      <c r="N5" s="11">
        <v>141216</v>
      </c>
      <c r="O5" s="4">
        <v>141220</v>
      </c>
      <c r="P5" s="14"/>
    </row>
    <row r="6" spans="1:42" ht="14.25" x14ac:dyDescent="0.2">
      <c r="A6" s="15" t="s">
        <v>28</v>
      </c>
      <c r="B6" s="18">
        <v>1</v>
      </c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6" t="s">
        <v>29</v>
      </c>
    </row>
    <row r="7" spans="1:42" ht="14.25" x14ac:dyDescent="0.2">
      <c r="A7" s="15" t="s">
        <v>261</v>
      </c>
      <c r="B7" s="18">
        <v>2.12</v>
      </c>
      <c r="C7" s="18">
        <v>0.8</v>
      </c>
      <c r="D7" s="18">
        <v>14.43</v>
      </c>
      <c r="E7" s="18">
        <v>26.6</v>
      </c>
      <c r="F7" s="18">
        <v>0.13</v>
      </c>
      <c r="G7" s="18">
        <v>0.71</v>
      </c>
      <c r="H7" s="18">
        <v>2.35</v>
      </c>
      <c r="I7" s="18" t="s">
        <v>73</v>
      </c>
      <c r="J7" s="18" t="s">
        <v>73</v>
      </c>
      <c r="K7" s="18" t="s">
        <v>73</v>
      </c>
      <c r="L7" s="18" t="s">
        <v>73</v>
      </c>
      <c r="M7" s="18" t="s">
        <v>73</v>
      </c>
      <c r="N7" s="18" t="s">
        <v>73</v>
      </c>
      <c r="O7" s="18" t="s">
        <v>73</v>
      </c>
      <c r="P7" s="19" t="s">
        <v>262</v>
      </c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</row>
    <row r="8" spans="1:42" ht="14.25" x14ac:dyDescent="0.2">
      <c r="A8" s="15" t="s">
        <v>30</v>
      </c>
      <c r="B8" s="17">
        <v>173496.09</v>
      </c>
      <c r="C8" s="17">
        <v>194515.38</v>
      </c>
      <c r="D8" s="17">
        <v>128784143.97</v>
      </c>
      <c r="E8" s="17">
        <v>5057836.83</v>
      </c>
      <c r="F8" s="17">
        <v>1020308.57</v>
      </c>
      <c r="G8" s="17">
        <v>257095.09</v>
      </c>
      <c r="H8" s="17">
        <v>36284.559999999998</v>
      </c>
      <c r="I8" s="17" t="s">
        <v>73</v>
      </c>
      <c r="J8" s="17" t="s">
        <v>73</v>
      </c>
      <c r="K8" s="17" t="s">
        <v>73</v>
      </c>
      <c r="L8" s="17" t="s">
        <v>73</v>
      </c>
      <c r="M8" s="17" t="s">
        <v>73</v>
      </c>
      <c r="N8" s="17" t="s">
        <v>73</v>
      </c>
      <c r="O8" s="17" t="s">
        <v>73</v>
      </c>
      <c r="P8" s="19" t="s">
        <v>31</v>
      </c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ht="14.25" x14ac:dyDescent="0.2">
      <c r="A9" s="15" t="s">
        <v>32</v>
      </c>
      <c r="B9" s="17">
        <v>78002</v>
      </c>
      <c r="C9" s="17">
        <v>216522</v>
      </c>
      <c r="D9" s="17">
        <v>10851226</v>
      </c>
      <c r="E9" s="17">
        <v>194510</v>
      </c>
      <c r="F9" s="17">
        <v>6242530</v>
      </c>
      <c r="G9" s="17">
        <v>326845</v>
      </c>
      <c r="H9" s="17">
        <v>16554</v>
      </c>
      <c r="I9" s="17" t="s">
        <v>73</v>
      </c>
      <c r="J9" s="17" t="s">
        <v>73</v>
      </c>
      <c r="K9" s="17" t="s">
        <v>73</v>
      </c>
      <c r="L9" s="17" t="s">
        <v>73</v>
      </c>
      <c r="M9" s="17" t="s">
        <v>73</v>
      </c>
      <c r="N9" s="17" t="s">
        <v>73</v>
      </c>
      <c r="O9" s="17" t="s">
        <v>73</v>
      </c>
      <c r="P9" s="19" t="s">
        <v>33</v>
      </c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ht="14.25" x14ac:dyDescent="0.2">
      <c r="A10" s="15" t="s">
        <v>34</v>
      </c>
      <c r="B10" s="17">
        <v>467</v>
      </c>
      <c r="C10" s="17">
        <v>1076</v>
      </c>
      <c r="D10" s="17">
        <v>36180</v>
      </c>
      <c r="E10" s="17">
        <v>2937</v>
      </c>
      <c r="F10" s="17">
        <v>2819</v>
      </c>
      <c r="G10" s="17">
        <v>1636</v>
      </c>
      <c r="H10" s="17">
        <v>96</v>
      </c>
      <c r="I10" s="17" t="s">
        <v>73</v>
      </c>
      <c r="J10" s="17" t="s">
        <v>73</v>
      </c>
      <c r="K10" s="17" t="s">
        <v>73</v>
      </c>
      <c r="L10" s="17" t="s">
        <v>73</v>
      </c>
      <c r="M10" s="17" t="s">
        <v>73</v>
      </c>
      <c r="N10" s="17" t="s">
        <v>73</v>
      </c>
      <c r="O10" s="17" t="s">
        <v>73</v>
      </c>
      <c r="P10" s="19" t="s">
        <v>35</v>
      </c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ht="14.25" x14ac:dyDescent="0.2">
      <c r="A11" s="15" t="s">
        <v>36</v>
      </c>
      <c r="B11" s="18">
        <v>6750000</v>
      </c>
      <c r="C11" s="18">
        <v>2941768</v>
      </c>
      <c r="D11" s="18">
        <v>247500000</v>
      </c>
      <c r="E11" s="18">
        <v>83317500</v>
      </c>
      <c r="F11" s="18">
        <v>35039007</v>
      </c>
      <c r="G11" s="18">
        <v>9000000</v>
      </c>
      <c r="H11" s="18">
        <v>55000000</v>
      </c>
      <c r="I11" s="27">
        <v>1020443</v>
      </c>
      <c r="J11" s="27">
        <v>60444460</v>
      </c>
      <c r="K11" s="27">
        <v>14500000</v>
      </c>
      <c r="L11" s="27">
        <v>10000000</v>
      </c>
      <c r="M11" s="27">
        <v>4600000</v>
      </c>
      <c r="N11" s="27">
        <v>2500000</v>
      </c>
      <c r="O11" s="27">
        <v>1000000</v>
      </c>
      <c r="P11" s="19" t="s">
        <v>37</v>
      </c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ht="14.25" x14ac:dyDescent="0.2">
      <c r="A12" s="15" t="s">
        <v>38</v>
      </c>
      <c r="B12" s="18">
        <v>14310000</v>
      </c>
      <c r="C12" s="18">
        <v>2353414.4</v>
      </c>
      <c r="D12" s="18">
        <v>3571425000</v>
      </c>
      <c r="E12" s="18">
        <v>2216245500</v>
      </c>
      <c r="F12" s="18">
        <v>4555070.91</v>
      </c>
      <c r="G12" s="18">
        <v>6390000</v>
      </c>
      <c r="H12" s="18">
        <v>129250000</v>
      </c>
      <c r="I12" s="18" t="s">
        <v>73</v>
      </c>
      <c r="J12" s="18" t="s">
        <v>73</v>
      </c>
      <c r="K12" s="18" t="s">
        <v>73</v>
      </c>
      <c r="L12" s="18" t="s">
        <v>73</v>
      </c>
      <c r="M12" s="18" t="s">
        <v>73</v>
      </c>
      <c r="N12" s="18" t="s">
        <v>73</v>
      </c>
      <c r="O12" s="18" t="s">
        <v>73</v>
      </c>
      <c r="P12" s="19" t="s">
        <v>39</v>
      </c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ht="14.25" x14ac:dyDescent="0.2">
      <c r="A13" s="15" t="s">
        <v>40</v>
      </c>
      <c r="B13" s="20">
        <v>45657</v>
      </c>
      <c r="C13" s="20">
        <v>45657</v>
      </c>
      <c r="D13" s="20">
        <v>45657</v>
      </c>
      <c r="E13" s="20">
        <v>45657</v>
      </c>
      <c r="F13" s="20">
        <v>45657</v>
      </c>
      <c r="G13" s="20">
        <v>45657</v>
      </c>
      <c r="H13" s="20">
        <v>45657</v>
      </c>
      <c r="I13" s="20">
        <v>45657</v>
      </c>
      <c r="J13" s="20">
        <v>45657</v>
      </c>
      <c r="K13" s="20">
        <v>45657</v>
      </c>
      <c r="L13" s="20">
        <v>45657</v>
      </c>
      <c r="M13" s="20">
        <v>45657</v>
      </c>
      <c r="N13" s="20">
        <v>45657</v>
      </c>
      <c r="O13" s="20">
        <v>45657</v>
      </c>
      <c r="P13" s="19" t="s">
        <v>41</v>
      </c>
    </row>
    <row r="14" spans="1:42" ht="38.25" x14ac:dyDescent="0.2">
      <c r="A14" s="43" t="s">
        <v>266</v>
      </c>
      <c r="P14" s="44" t="s">
        <v>267</v>
      </c>
    </row>
    <row r="16" spans="1:42" ht="15" x14ac:dyDescent="0.2">
      <c r="A16" s="21" t="s">
        <v>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 t="s">
        <v>43</v>
      </c>
    </row>
    <row r="17" spans="1:16" ht="14.25" x14ac:dyDescent="0.2">
      <c r="A17" s="35" t="s">
        <v>44</v>
      </c>
      <c r="B17" s="24">
        <f>+B9*100/B11</f>
        <v>1.1555851851851853</v>
      </c>
      <c r="C17" s="24">
        <f t="shared" ref="C17:H17" si="0">+C9*100/C11</f>
        <v>7.3602677029595807</v>
      </c>
      <c r="D17" s="24">
        <f t="shared" si="0"/>
        <v>4.384333737373737</v>
      </c>
      <c r="E17" s="24">
        <f t="shared" si="0"/>
        <v>0.23345635670777448</v>
      </c>
      <c r="F17" s="24">
        <f t="shared" si="0"/>
        <v>17.815944384496969</v>
      </c>
      <c r="G17" s="24">
        <f t="shared" si="0"/>
        <v>3.6316111111111109</v>
      </c>
      <c r="H17" s="24">
        <f t="shared" si="0"/>
        <v>3.0098181818181819E-2</v>
      </c>
      <c r="I17" s="24" t="s">
        <v>73</v>
      </c>
      <c r="J17" s="24" t="s">
        <v>73</v>
      </c>
      <c r="K17" s="24" t="s">
        <v>73</v>
      </c>
      <c r="L17" s="24" t="s">
        <v>73</v>
      </c>
      <c r="M17" s="24" t="s">
        <v>73</v>
      </c>
      <c r="N17" s="24" t="s">
        <v>73</v>
      </c>
      <c r="O17" s="24" t="s">
        <v>73</v>
      </c>
      <c r="P17" s="16" t="s">
        <v>45</v>
      </c>
    </row>
    <row r="18" spans="1:16" ht="14.25" x14ac:dyDescent="0.2">
      <c r="A18" s="15" t="s">
        <v>46</v>
      </c>
      <c r="B18" s="41">
        <f>'Annual Financial Data'!B94/'Financial Ratios'!B11</f>
        <v>-2.4163407407407408E-2</v>
      </c>
      <c r="C18" s="41">
        <f>'Annual Financial Data'!C94/'Financial Ratios'!C11</f>
        <v>8.5363631666399258E-3</v>
      </c>
      <c r="D18" s="41">
        <f>'Annual Financial Data'!D94/'Financial Ratios'!D11</f>
        <v>1.8396121212121213</v>
      </c>
      <c r="E18" s="41">
        <f>'Annual Financial Data'!E94/'Financial Ratios'!E11</f>
        <v>2.2082875746391815</v>
      </c>
      <c r="F18" s="41"/>
      <c r="G18" s="41">
        <f>'Annual Financial Data'!G94/'Financial Ratios'!G11</f>
        <v>-4.0040555555555558E-2</v>
      </c>
      <c r="H18" s="41">
        <f>'Annual Financial Data'!H94/'Financial Ratios'!H11</f>
        <v>4.4148945454545452E-2</v>
      </c>
      <c r="I18" s="41">
        <f>'Annual Financial Data'!I94/'Financial Ratios'!I11</f>
        <v>-0.19505156093970952</v>
      </c>
      <c r="J18" s="41">
        <f>'Annual Financial Data'!J94/'Financial Ratios'!J11</f>
        <v>0.52239305306061135</v>
      </c>
      <c r="K18" s="41">
        <f>'Annual Financial Data'!K94/'Financial Ratios'!K11</f>
        <v>2.2157379310344828E-2</v>
      </c>
      <c r="L18" s="41">
        <f>'Annual Financial Data'!L94/'Financial Ratios'!L11</f>
        <v>-0.2128401</v>
      </c>
      <c r="M18" s="41">
        <f>'Annual Financial Data'!M94/'Financial Ratios'!M11</f>
        <v>-0.13266847826086955</v>
      </c>
      <c r="N18" s="41">
        <f>'Annual Financial Data'!N94/'Financial Ratios'!N11</f>
        <v>-1.6115600000000001E-2</v>
      </c>
      <c r="O18" s="41">
        <f>'Annual Financial Data'!O94/'Financial Ratios'!O11</f>
        <v>-2.1281789999999998</v>
      </c>
      <c r="P18" s="19" t="s">
        <v>47</v>
      </c>
    </row>
    <row r="19" spans="1:16" ht="14.25" x14ac:dyDescent="0.2">
      <c r="A19" s="15" t="s">
        <v>48</v>
      </c>
      <c r="B19" s="18">
        <f>+'Annual Financial Data'!B51/'Financial Ratios'!B11</f>
        <v>1.6449191111111112</v>
      </c>
      <c r="C19" s="18">
        <f>+'Annual Financial Data'!C51/'Financial Ratios'!C11</f>
        <v>1.4653806826371081</v>
      </c>
      <c r="D19" s="18">
        <f>+'Annual Financial Data'!D51/'Financial Ratios'!D11</f>
        <v>7.2988727272727276</v>
      </c>
      <c r="E19" s="18">
        <f>+'Annual Financial Data'!E51/'Financial Ratios'!E11</f>
        <v>21.463462057790981</v>
      </c>
      <c r="F19" s="18"/>
      <c r="G19" s="18">
        <f>+'Annual Financial Data'!G51/'Financial Ratios'!G11</f>
        <v>1.0981727777777779</v>
      </c>
      <c r="H19" s="18">
        <f>+'Annual Financial Data'!H51/'Financial Ratios'!H11</f>
        <v>1.2806998545454547</v>
      </c>
      <c r="I19" s="18">
        <f>+'Annual Financial Data'!I51/'Financial Ratios'!I11</f>
        <v>0.14812782291612564</v>
      </c>
      <c r="J19" s="18">
        <f>+'Annual Financial Data'!J51/'Financial Ratios'!J11</f>
        <v>-0.66417205149983971</v>
      </c>
      <c r="K19" s="18">
        <f>+'Annual Financial Data'!K51/'Financial Ratios'!K11</f>
        <v>0.65123151724137929</v>
      </c>
      <c r="L19" s="18">
        <f>+'Annual Financial Data'!L51/'Financial Ratios'!L11</f>
        <v>0.78715990000000002</v>
      </c>
      <c r="M19" s="18">
        <f>+'Annual Financial Data'!M51/'Financial Ratios'!M11</f>
        <v>-0.20642326086956522</v>
      </c>
      <c r="N19" s="18">
        <f>+'Annual Financial Data'!N51/'Financial Ratios'!N11</f>
        <v>0.39516279999999998</v>
      </c>
      <c r="O19" s="18">
        <f>+'Annual Financial Data'!O51/'Financial Ratios'!O11</f>
        <v>-0.88640799999999997</v>
      </c>
      <c r="P19" s="19" t="s">
        <v>49</v>
      </c>
    </row>
    <row r="20" spans="1:16" ht="14.25" x14ac:dyDescent="0.2">
      <c r="A20" s="15" t="s">
        <v>50</v>
      </c>
      <c r="B20" s="18" t="s">
        <v>73</v>
      </c>
      <c r="C20" s="18">
        <f>C12/'Annual Financial Data'!C94</f>
        <v>93.71672507167888</v>
      </c>
      <c r="D20" s="18">
        <f>D12/'Annual Financial Data'!D94</f>
        <v>7.8440448579410678</v>
      </c>
      <c r="E20" s="18">
        <f>E12/'Annual Financial Data'!E94</f>
        <v>12.045532613362756</v>
      </c>
      <c r="F20" s="18"/>
      <c r="G20" s="18" t="s">
        <v>73</v>
      </c>
      <c r="H20" s="18">
        <f>H12/'Annual Financial Data'!H94</f>
        <v>53.228904468839367</v>
      </c>
      <c r="I20" s="18" t="s">
        <v>73</v>
      </c>
      <c r="J20" s="18" t="s">
        <v>73</v>
      </c>
      <c r="K20" s="18" t="s">
        <v>73</v>
      </c>
      <c r="L20" s="18" t="s">
        <v>73</v>
      </c>
      <c r="M20" s="18" t="s">
        <v>73</v>
      </c>
      <c r="N20" s="18" t="s">
        <v>73</v>
      </c>
      <c r="O20" s="18" t="s">
        <v>73</v>
      </c>
      <c r="P20" s="19" t="s">
        <v>51</v>
      </c>
    </row>
    <row r="21" spans="1:16" ht="14.25" x14ac:dyDescent="0.2">
      <c r="A21" s="15" t="s">
        <v>52</v>
      </c>
      <c r="B21" s="18">
        <f>B12/'Annual Financial Data'!B51</f>
        <v>1.2888171738536012</v>
      </c>
      <c r="C21" s="18">
        <f>C12/'Annual Financial Data'!C51</f>
        <v>0.54593322368649977</v>
      </c>
      <c r="D21" s="18">
        <f>D12/'Annual Financial Data'!D51</f>
        <v>1.9770176216501676</v>
      </c>
      <c r="E21" s="18">
        <f>E12/'Annual Financial Data'!E51</f>
        <v>1.2393154435374287</v>
      </c>
      <c r="F21" s="18"/>
      <c r="G21" s="18">
        <f>G12/'Annual Financial Data'!G51</f>
        <v>0.6465285011314249</v>
      </c>
      <c r="H21" s="18">
        <f>H12/'Annual Financial Data'!H51</f>
        <v>1.8349342288588462</v>
      </c>
      <c r="I21" s="18" t="s">
        <v>73</v>
      </c>
      <c r="J21" s="18" t="s">
        <v>73</v>
      </c>
      <c r="K21" s="18" t="s">
        <v>73</v>
      </c>
      <c r="L21" s="18" t="s">
        <v>73</v>
      </c>
      <c r="M21" s="18" t="s">
        <v>73</v>
      </c>
      <c r="N21" s="18" t="s">
        <v>73</v>
      </c>
      <c r="O21" s="18" t="s">
        <v>73</v>
      </c>
      <c r="P21" s="19" t="s">
        <v>53</v>
      </c>
    </row>
    <row r="22" spans="1:16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6"/>
    </row>
    <row r="23" spans="1:16" ht="14.25" x14ac:dyDescent="0.2">
      <c r="A23" s="15" t="s">
        <v>59</v>
      </c>
      <c r="B23" s="18">
        <f>'Annual Financial Data'!B76*100/'Annual Financial Data'!B74</f>
        <v>8.252080098697741</v>
      </c>
      <c r="C23" s="18">
        <f>'Annual Financial Data'!C76*100/'Annual Financial Data'!C74</f>
        <v>1.3248796591148033</v>
      </c>
      <c r="D23" s="18">
        <f>'Annual Financial Data'!D76*100/'Annual Financial Data'!D74</f>
        <v>57.648113821044397</v>
      </c>
      <c r="E23" s="18">
        <f>'Annual Financial Data'!E76*100/'Annual Financial Data'!E74</f>
        <v>42.248433875867491</v>
      </c>
      <c r="F23" s="18"/>
      <c r="G23" s="18">
        <f>'Annual Financial Data'!G76*100/'Annual Financial Data'!G74</f>
        <v>0.54505745443129383</v>
      </c>
      <c r="H23" s="18">
        <f>'Annual Financial Data'!H76*100/'Annual Financial Data'!H74</f>
        <v>11.921473964254698</v>
      </c>
      <c r="I23" s="18">
        <f>'Annual Financial Data'!I76*100/'Annual Financial Data'!I74</f>
        <v>32.871212231419385</v>
      </c>
      <c r="J23" s="18">
        <f>'Annual Financial Data'!J76*100/'Annual Financial Data'!J74</f>
        <v>14.348569349902995</v>
      </c>
      <c r="K23" s="18">
        <f>'Annual Financial Data'!K76*100/'Annual Financial Data'!K74</f>
        <v>16.030723488602575</v>
      </c>
      <c r="L23" s="18">
        <f>'Annual Financial Data'!L76*100/'Annual Financial Data'!L74</f>
        <v>-363.93499874493881</v>
      </c>
      <c r="M23" s="18">
        <f>'Annual Financial Data'!M76*100/'Annual Financial Data'!M74</f>
        <v>-278.8870265889222</v>
      </c>
      <c r="N23" s="18" t="s">
        <v>73</v>
      </c>
      <c r="O23" s="18" t="s">
        <v>73</v>
      </c>
      <c r="P23" s="19" t="s">
        <v>57</v>
      </c>
    </row>
    <row r="24" spans="1:16" ht="15" customHeight="1" x14ac:dyDescent="0.2">
      <c r="A24" s="15" t="s">
        <v>60</v>
      </c>
      <c r="B24" s="18">
        <f>+('Annual Financial Data'!B90+'Annual Financial Data'!B83)*100/'Annual Financial Data'!B74</f>
        <v>-1.1238299397278793</v>
      </c>
      <c r="C24" s="18">
        <f>+('Annual Financial Data'!C90+'Annual Financial Data'!C83)*100/'Annual Financial Data'!C74</f>
        <v>0.16864546836826308</v>
      </c>
      <c r="D24" s="18">
        <f>+('Annual Financial Data'!D90+'Annual Financial Data'!D83)*100/'Annual Financial Data'!D74</f>
        <v>50.230327387158539</v>
      </c>
      <c r="E24" s="18">
        <f>+('Annual Financial Data'!E90+'Annual Financial Data'!E83)*100/'Annual Financial Data'!E74</f>
        <v>39.638559580258779</v>
      </c>
      <c r="F24" s="18"/>
      <c r="G24" s="18">
        <f>+('Annual Financial Data'!G90+'Annual Financial Data'!G83)*100/'Annual Financial Data'!G74</f>
        <v>-4.1754853200752819</v>
      </c>
      <c r="H24" s="18">
        <f>+('Annual Financial Data'!H90+'Annual Financial Data'!H83)*100/'Annual Financial Data'!H74</f>
        <v>6.3496756306414879</v>
      </c>
      <c r="I24" s="18">
        <f>+('Annual Financial Data'!I90+'Annual Financial Data'!I83)*100/'Annual Financial Data'!I74</f>
        <v>-36.259084306101371</v>
      </c>
      <c r="J24" s="18">
        <f>+('Annual Financial Data'!J90+'Annual Financial Data'!J83)*100/'Annual Financial Data'!J74</f>
        <v>56.953023011125616</v>
      </c>
      <c r="K24" s="18">
        <f>+('Annual Financial Data'!K90+'Annual Financial Data'!K83)*100/'Annual Financial Data'!K74</f>
        <v>8.1075940011776648</v>
      </c>
      <c r="L24" s="18">
        <f>+('Annual Financial Data'!L90+'Annual Financial Data'!L83)*100/'Annual Financial Data'!L74</f>
        <v>-728.89696493468227</v>
      </c>
      <c r="M24" s="18">
        <f>+('Annual Financial Data'!M90+'Annual Financial Data'!M83)*100/'Annual Financial Data'!M74</f>
        <v>-416.99125768198735</v>
      </c>
      <c r="N24" s="18" t="s">
        <v>73</v>
      </c>
      <c r="O24" s="18" t="s">
        <v>73</v>
      </c>
      <c r="P24" s="19" t="s">
        <v>58</v>
      </c>
    </row>
    <row r="25" spans="1:16" ht="14.25" x14ac:dyDescent="0.2">
      <c r="A25" s="15" t="s">
        <v>61</v>
      </c>
      <c r="B25" s="18">
        <f>'Annual Financial Data'!B93*100/'Annual Financial Data'!B74</f>
        <v>-1.6543921681237255</v>
      </c>
      <c r="C25" s="18">
        <f>'Annual Financial Data'!C93*100/'Annual Financial Data'!C74</f>
        <v>0.16864546836826308</v>
      </c>
      <c r="D25" s="18">
        <f>'Annual Financial Data'!D93*100/'Annual Financial Data'!D74</f>
        <v>37.739239231401342</v>
      </c>
      <c r="E25" s="18">
        <f>'Annual Financial Data'!E93*100/'Annual Financial Data'!E74</f>
        <v>28.243039746779871</v>
      </c>
      <c r="F25" s="18"/>
      <c r="G25" s="18">
        <f>'Annual Financial Data'!G93*100/'Annual Financial Data'!G74</f>
        <v>-5.2669302433736416</v>
      </c>
      <c r="H25" s="18">
        <f>'Annual Financial Data'!H93*100/'Annual Financial Data'!H74</f>
        <v>4.930552326425488</v>
      </c>
      <c r="I25" s="18">
        <f>'Annual Financial Data'!I93*100/'Annual Financial Data'!I74</f>
        <v>-41.364168192407526</v>
      </c>
      <c r="J25" s="18">
        <f>'Annual Financial Data'!J93*100/'Annual Financial Data'!J74</f>
        <v>44.782814240300226</v>
      </c>
      <c r="K25" s="18">
        <f>'Annual Financial Data'!K93*100/'Annual Financial Data'!K74</f>
        <v>8.1075940011776648</v>
      </c>
      <c r="L25" s="18">
        <f>'Annual Financial Data'!L93*100/'Annual Financial Data'!L74</f>
        <v>-2322.8464787348985</v>
      </c>
      <c r="M25" s="18">
        <f>'Annual Financial Data'!M93*100/'Annual Financial Data'!M74</f>
        <v>-480.21765302990957</v>
      </c>
      <c r="N25" s="18" t="s">
        <v>73</v>
      </c>
      <c r="O25" s="18" t="s">
        <v>73</v>
      </c>
      <c r="P25" s="19" t="s">
        <v>79</v>
      </c>
    </row>
    <row r="26" spans="1:16" ht="14.25" x14ac:dyDescent="0.2">
      <c r="A26" s="15" t="s">
        <v>62</v>
      </c>
      <c r="B26" s="18">
        <f>+'Annual Financial Data'!B93*100/'Annual Financial Data'!B39</f>
        <v>-1.2316885043815891</v>
      </c>
      <c r="C26" s="18">
        <f>+'Annual Financial Data'!C93*100/'Annual Financial Data'!C39</f>
        <v>0.32464514561004443</v>
      </c>
      <c r="D26" s="18">
        <f>+'Annual Financial Data'!D93*100/'Annual Financial Data'!D39</f>
        <v>21.314668335046402</v>
      </c>
      <c r="E26" s="18">
        <f>+'Annual Financial Data'!E93*100/'Annual Financial Data'!E39</f>
        <v>9.1454870536399966</v>
      </c>
      <c r="F26" s="18"/>
      <c r="G26" s="18">
        <f>+'Annual Financial Data'!G93*100/'Annual Financial Data'!G39</f>
        <v>-2.5909753258967614</v>
      </c>
      <c r="H26" s="18">
        <f>+'Annual Financial Data'!H93*100/'Annual Financial Data'!H39</f>
        <v>2.3065918674386778</v>
      </c>
      <c r="I26" s="18">
        <f>+'Annual Financial Data'!I93*100/'Annual Financial Data'!I39</f>
        <v>-37.583460475233764</v>
      </c>
      <c r="J26" s="18">
        <f>+'Annual Financial Data'!J93*100/'Annual Financial Data'!J39</f>
        <v>32.96895714209235</v>
      </c>
      <c r="K26" s="18">
        <f>+'Annual Financial Data'!K93*100/'Annual Financial Data'!K39</f>
        <v>1.2713291917972602</v>
      </c>
      <c r="L26" s="18">
        <f>+'Annual Financial Data'!L93*100/'Annual Financial Data'!L39</f>
        <v>-4.8706343064536037</v>
      </c>
      <c r="M26" s="18">
        <f>+'Annual Financial Data'!M93*100/'Annual Financial Data'!M39</f>
        <v>-39.365037795983611</v>
      </c>
      <c r="N26" s="18">
        <f>+'Annual Financial Data'!N93*100/'Annual Financial Data'!N39</f>
        <v>-4.0348998961455687</v>
      </c>
      <c r="O26" s="18">
        <f>+'Annual Financial Data'!O93*100/'Annual Financial Data'!O39</f>
        <v>-9.1018803510481323</v>
      </c>
      <c r="P26" s="19" t="s">
        <v>54</v>
      </c>
    </row>
    <row r="27" spans="1:16" ht="14.25" x14ac:dyDescent="0.2">
      <c r="A27" s="15" t="s">
        <v>63</v>
      </c>
      <c r="B27" s="18">
        <f>'Annual Financial Data'!B94*100/'Annual Financial Data'!B51</f>
        <v>-1.4689723795041503</v>
      </c>
      <c r="C27" s="18">
        <f>'Annual Financial Data'!C94*100/'Annual Financial Data'!C51</f>
        <v>0.58253553276530401</v>
      </c>
      <c r="D27" s="18">
        <f>'Annual Financial Data'!D94*100/'Annual Financial Data'!D51</f>
        <v>25.204058077876699</v>
      </c>
      <c r="E27" s="18">
        <f>'Annual Financial Data'!E94*100/'Annual Financial Data'!E51</f>
        <v>10.288589830910338</v>
      </c>
      <c r="F27" s="18"/>
      <c r="G27" s="18">
        <f>'Annual Financial Data'!G94*100/'Annual Financial Data'!G51</f>
        <v>-3.6461070940567439</v>
      </c>
      <c r="H27" s="18">
        <f>'Annual Financial Data'!H94*100/'Annual Financial Data'!H51</f>
        <v>3.4472515396837284</v>
      </c>
      <c r="I27" s="18">
        <f>'Annual Financial Data'!I94*100/'Annual Financial Data'!I51</f>
        <v>-131.67786922120195</v>
      </c>
      <c r="J27" s="18" t="s">
        <v>73</v>
      </c>
      <c r="K27" s="18">
        <f>'Annual Financial Data'!K94*100/'Annual Financial Data'!K51</f>
        <v>3.4023812920178713</v>
      </c>
      <c r="L27" s="18">
        <f>'Annual Financial Data'!L94*100/'Annual Financial Data'!L51</f>
        <v>-27.038991696604462</v>
      </c>
      <c r="M27" s="18" t="s">
        <v>73</v>
      </c>
      <c r="N27" s="18">
        <f>'Annual Financial Data'!N94*100/'Annual Financial Data'!N51</f>
        <v>-4.0782178889308405</v>
      </c>
      <c r="O27" s="18" t="s">
        <v>73</v>
      </c>
      <c r="P27" s="19" t="s">
        <v>55</v>
      </c>
    </row>
    <row r="29" spans="1:16" ht="14.25" x14ac:dyDescent="0.2">
      <c r="A29" s="15" t="s">
        <v>66</v>
      </c>
      <c r="B29" s="18">
        <f>'Annual Financial Data'!B70*100/'Annual Financial Data'!B39</f>
        <v>16.153052190311179</v>
      </c>
      <c r="C29" s="18">
        <f>'Annual Financial Data'!C70*100/'Annual Financial Data'!C39</f>
        <v>44.270327327682551</v>
      </c>
      <c r="D29" s="18">
        <f>'Annual Financial Data'!D70*100/'Annual Financial Data'!D39</f>
        <v>15.460536115952392</v>
      </c>
      <c r="E29" s="18">
        <f>'Annual Financial Data'!E70*100/'Annual Financial Data'!E39</f>
        <v>11.110393125363791</v>
      </c>
      <c r="F29" s="18"/>
      <c r="G29" s="18">
        <f>'Annual Financial Data'!G70*100/'Annual Financial Data'!G39</f>
        <v>28.938584110156192</v>
      </c>
      <c r="H29" s="18">
        <f>'Annual Financial Data'!H70*100/'Annual Financial Data'!H39</f>
        <v>33.088959686118571</v>
      </c>
      <c r="I29" s="18">
        <f>'Annual Financial Data'!I70*100/'Annual Financial Data'!I39</f>
        <v>71.458028066889227</v>
      </c>
      <c r="J29" s="18">
        <f>'Annual Financial Data'!J70*100/'Annual Financial Data'!J39</f>
        <v>132.22655403223848</v>
      </c>
      <c r="K29" s="18">
        <f>'Annual Financial Data'!K70*100/'Annual Financial Data'!K39</f>
        <v>48.790019656424604</v>
      </c>
      <c r="L29" s="18">
        <f>'Annual Financial Data'!L70*100/'Annual Financial Data'!L39</f>
        <v>81.986627455988852</v>
      </c>
      <c r="M29" s="18">
        <f>'Annual Financial Data'!M70*100/'Annual Financial Data'!M39</f>
        <v>161.24936060638703</v>
      </c>
      <c r="N29" s="18">
        <f>'Annual Financial Data'!N70*100/'Annual Financial Data'!N39</f>
        <v>1.0621794608582962</v>
      </c>
      <c r="O29" s="18">
        <f>'Annual Financial Data'!O70*100/'Annual Financial Data'!O39</f>
        <v>103.79102488945331</v>
      </c>
      <c r="P29" s="19" t="s">
        <v>64</v>
      </c>
    </row>
    <row r="30" spans="1:16" ht="14.25" x14ac:dyDescent="0.2">
      <c r="A30" s="15" t="s">
        <v>56</v>
      </c>
      <c r="B30" s="18">
        <f>+'Annual Financial Data'!B53*100/'Annual Financial Data'!B39</f>
        <v>83.846947809688828</v>
      </c>
      <c r="C30" s="18">
        <f>+'Annual Financial Data'!C53*100/'Annual Financial Data'!C39</f>
        <v>55.729672672317449</v>
      </c>
      <c r="D30" s="18">
        <f>+'Annual Financial Data'!D53*100/'Annual Financial Data'!D39</f>
        <v>84.539463884047606</v>
      </c>
      <c r="E30" s="18">
        <f>+'Annual Financial Data'!E53*100/'Annual Financial Data'!E39</f>
        <v>88.889606874636215</v>
      </c>
      <c r="F30" s="18"/>
      <c r="G30" s="18">
        <f>+'Annual Financial Data'!G53*100/'Annual Financial Data'!G39</f>
        <v>71.061415889843801</v>
      </c>
      <c r="H30" s="18">
        <f>+'Annual Financial Data'!H53*100/'Annual Financial Data'!H39</f>
        <v>66.911040313881429</v>
      </c>
      <c r="I30" s="18">
        <f>+'Annual Financial Data'!I53*100/'Annual Financial Data'!I39</f>
        <v>28.541971933110773</v>
      </c>
      <c r="J30" s="18">
        <f>+'Annual Financial Data'!J53*100/'Annual Financial Data'!J39</f>
        <v>-32.226554032238482</v>
      </c>
      <c r="K30" s="18">
        <f>+'Annual Financial Data'!K53*100/'Annual Financial Data'!K39</f>
        <v>51.209980343575396</v>
      </c>
      <c r="L30" s="18">
        <f>+'Annual Financial Data'!L53*100/'Annual Financial Data'!L39</f>
        <v>18.013372544011151</v>
      </c>
      <c r="M30" s="18">
        <f>+'Annual Financial Data'!M53*100/'Annual Financial Data'!M39</f>
        <v>-61.249360606387036</v>
      </c>
      <c r="N30" s="18">
        <f>+'Annual Financial Data'!N53*100/'Annual Financial Data'!N39</f>
        <v>98.937820539141697</v>
      </c>
      <c r="O30" s="18">
        <f>+'Annual Financial Data'!O53*100/'Annual Financial Data'!O39</f>
        <v>-3.7910248894533178</v>
      </c>
      <c r="P30" s="19" t="s">
        <v>65</v>
      </c>
    </row>
    <row r="31" spans="1:16" ht="14.25" x14ac:dyDescent="0.2">
      <c r="A31" s="15" t="s">
        <v>67</v>
      </c>
      <c r="B31" s="18">
        <f>+('Annual Financial Data'!B90+'Annual Financial Data'!B83)/'Annual Financial Data'!B83</f>
        <v>-2.5362481400938539</v>
      </c>
      <c r="C31" s="18" t="s">
        <v>73</v>
      </c>
      <c r="D31" s="18">
        <f>+('Annual Financial Data'!D90+'Annual Financial Data'!D83)/'Annual Financial Data'!D83</f>
        <v>95.060209015754168</v>
      </c>
      <c r="E31" s="18">
        <f>+('Annual Financial Data'!E90+'Annual Financial Data'!E83)/'Annual Financial Data'!E83</f>
        <v>53.110859728506789</v>
      </c>
      <c r="F31" s="18"/>
      <c r="G31" s="18">
        <f>+('Annual Financial Data'!G90+'Annual Financial Data'!G83)/'Annual Financial Data'!G83</f>
        <v>-3.8256491289151948</v>
      </c>
      <c r="H31" s="18" t="s">
        <v>73</v>
      </c>
      <c r="I31" s="18">
        <f>+('Annual Financial Data'!I90+'Annual Financial Data'!I83)/'Annual Financial Data'!I83</f>
        <v>-7.1025442703032766</v>
      </c>
      <c r="J31" s="18">
        <f>+('Annual Financial Data'!J90+'Annual Financial Data'!J83)/'Annual Financial Data'!J83</f>
        <v>219.18402406076362</v>
      </c>
      <c r="K31" s="18" t="s">
        <v>73</v>
      </c>
      <c r="L31" s="18">
        <f>+('Annual Financial Data'!L90+'Annual Financial Data'!L83)/'Annual Financial Data'!L83</f>
        <v>-0.45728986936159721</v>
      </c>
      <c r="M31" s="18">
        <f>+('Annual Financial Data'!M90+'Annual Financial Data'!M83)/'Annual Financial Data'!M83</f>
        <v>-6.5952084629744867</v>
      </c>
      <c r="N31" s="18" t="s">
        <v>73</v>
      </c>
      <c r="O31" s="18">
        <f>+('Annual Financial Data'!O90+'Annual Financial Data'!O83)/'Annual Financial Data'!O83</f>
        <v>5.3568077330503762E-2</v>
      </c>
      <c r="P31" s="19" t="s">
        <v>78</v>
      </c>
    </row>
    <row r="33" spans="1:16" ht="14.25" x14ac:dyDescent="0.2">
      <c r="A33" s="15" t="s">
        <v>68</v>
      </c>
      <c r="B33" s="18">
        <f>+'Annual Financial Data'!B74/'Annual Financial Data'!B39</f>
        <v>0.74449609234941427</v>
      </c>
      <c r="C33" s="18">
        <f>+'Annual Financial Data'!C74/'Annual Financial Data'!C39</f>
        <v>1.9250155296265197</v>
      </c>
      <c r="D33" s="18">
        <f>+'Annual Financial Data'!D74/'Annual Financial Data'!D39</f>
        <v>0.56478797053522223</v>
      </c>
      <c r="E33" s="18">
        <f>+'Annual Financial Data'!E74/'Annual Financial Data'!E39</f>
        <v>0.32381383645797968</v>
      </c>
      <c r="F33" s="18"/>
      <c r="G33" s="18">
        <f>+'Annual Financial Data'!G74/'Annual Financial Data'!G39</f>
        <v>0.49193272099179286</v>
      </c>
      <c r="H33" s="18">
        <f>+'Annual Financial Data'!H74/'Annual Financial Data'!H39</f>
        <v>0.46781612175098697</v>
      </c>
      <c r="I33" s="18">
        <f>+'Annual Financial Data'!I74/'Annual Financial Data'!I39</f>
        <v>0.90859945014275145</v>
      </c>
      <c r="J33" s="18">
        <f>+'Annual Financial Data'!J74/'Annual Financial Data'!J39</f>
        <v>0.73619663483371389</v>
      </c>
      <c r="K33" s="18">
        <f>+'Annual Financial Data'!K74/'Annual Financial Data'!K39</f>
        <v>0.15680720958802252</v>
      </c>
      <c r="L33" s="18">
        <f>+'Annual Financial Data'!L74/'Annual Financial Data'!L39</f>
        <v>2.0968386637012352E-3</v>
      </c>
      <c r="M33" s="18">
        <f>+'Annual Financial Data'!M74/'Annual Financial Data'!M39</f>
        <v>8.1973325111252882E-2</v>
      </c>
      <c r="N33" s="18">
        <f>+'Annual Financial Data'!N74/'Annual Financial Data'!N39</f>
        <v>0</v>
      </c>
      <c r="O33" s="18">
        <f>+'Annual Financial Data'!O74/'Annual Financial Data'!O39</f>
        <v>0</v>
      </c>
      <c r="P33" s="19" t="s">
        <v>77</v>
      </c>
    </row>
    <row r="34" spans="1:16" ht="14.25" x14ac:dyDescent="0.2">
      <c r="A34" s="15" t="s">
        <v>69</v>
      </c>
      <c r="B34" s="18">
        <f>+'Annual Financial Data'!B74/('Annual Financial Data'!B14+'Annual Financial Data'!B15)</f>
        <v>2.2114423698094248</v>
      </c>
      <c r="C34" s="18">
        <f>+'Annual Financial Data'!C74/('Annual Financial Data'!C14+'Annual Financial Data'!C15)</f>
        <v>3.0045670586217508</v>
      </c>
      <c r="D34" s="18">
        <f>+'Annual Financial Data'!D74/('Annual Financial Data'!D14+'Annual Financial Data'!D15)</f>
        <v>4.4323227378503871</v>
      </c>
      <c r="E34" s="18">
        <f>+'Annual Financial Data'!E74/('Annual Financial Data'!E14+'Annual Financial Data'!E15)</f>
        <v>0.75756049911039269</v>
      </c>
      <c r="F34" s="18"/>
      <c r="G34" s="18">
        <f>+'Annual Financial Data'!G74/('Annual Financial Data'!G14+'Annual Financial Data'!G15)</f>
        <v>1.6609705491009752</v>
      </c>
      <c r="H34" s="18">
        <f>+'Annual Financial Data'!H74/('Annual Financial Data'!H14+'Annual Financial Data'!H15)</f>
        <v>1.6659557153919857</v>
      </c>
      <c r="I34" s="18">
        <f>+'Annual Financial Data'!I74/('Annual Financial Data'!I14+'Annual Financial Data'!I15)</f>
        <v>1.5285337179124723</v>
      </c>
      <c r="J34" s="18">
        <f>+'Annual Financial Data'!J74/('Annual Financial Data'!J14+'Annual Financial Data'!J15)</f>
        <v>1.9064359904057167</v>
      </c>
      <c r="K34" s="18">
        <f>+'Annual Financial Data'!K74/('Annual Financial Data'!K14+'Annual Financial Data'!K15)</f>
        <v>2.2496001897012139</v>
      </c>
      <c r="L34" s="18">
        <f>+'Annual Financial Data'!L74/('Annual Financial Data'!L14+'Annual Financial Data'!L15)</f>
        <v>2.3430342950013375E-3</v>
      </c>
      <c r="M34" s="18">
        <f>+'Annual Financial Data'!M74/('Annual Financial Data'!M14+'Annual Financial Data'!M15)</f>
        <v>0.24517116046486503</v>
      </c>
      <c r="N34" s="18">
        <f>+'Annual Financial Data'!N74/('Annual Financial Data'!N14+'Annual Financial Data'!N15)</f>
        <v>0</v>
      </c>
      <c r="O34" s="18">
        <f>+'Annual Financial Data'!O74/('Annual Financial Data'!O14+'Annual Financial Data'!O15)</f>
        <v>0</v>
      </c>
      <c r="P34" s="19" t="s">
        <v>80</v>
      </c>
    </row>
    <row r="35" spans="1:16" ht="14.25" x14ac:dyDescent="0.2">
      <c r="A35" s="15" t="s">
        <v>70</v>
      </c>
      <c r="B35" s="18">
        <f>+'Annual Financial Data'!B74/'Financial Ratios'!B38</f>
        <v>1.6415801470244198</v>
      </c>
      <c r="C35" s="18">
        <f>+'Annual Financial Data'!C74/'Financial Ratios'!C38</f>
        <v>-15.283579071617357</v>
      </c>
      <c r="D35" s="18">
        <f>+'Annual Financial Data'!D74/'Financial Ratios'!D38</f>
        <v>1.04553743009057</v>
      </c>
      <c r="E35" s="18">
        <f>+'Annual Financial Data'!E74/'Financial Ratios'!E38</f>
        <v>1.070727806750962</v>
      </c>
      <c r="F35" s="18"/>
      <c r="G35" s="18">
        <f>+'Annual Financial Data'!G74/'Financial Ratios'!G38</f>
        <v>1.1071871037398222</v>
      </c>
      <c r="H35" s="18">
        <f>+'Annual Financial Data'!H74/'Financial Ratios'!H38</f>
        <v>0.73708121742586841</v>
      </c>
      <c r="I35" s="18">
        <f>+'Annual Financial Data'!I74/'Financial Ratios'!I38</f>
        <v>-4.5561341880260953</v>
      </c>
      <c r="J35" s="18">
        <f>+'Annual Financial Data'!J74/'Financial Ratios'!J38</f>
        <v>-1.1978292920469453</v>
      </c>
      <c r="K35" s="18">
        <f>+'Annual Financial Data'!K74/'Financial Ratios'!K38</f>
        <v>1.8585895889195578</v>
      </c>
      <c r="L35" s="18">
        <f>+'Annual Financial Data'!L74/'Financial Ratios'!L38</f>
        <v>-4.3828492925780185E-3</v>
      </c>
      <c r="M35" s="18">
        <f>+'Annual Financial Data'!M74/'Financial Ratios'!M38</f>
        <v>-0.10114602393605379</v>
      </c>
      <c r="N35" s="18">
        <f>+'Annual Financial Data'!N74/'Financial Ratios'!N38</f>
        <v>0</v>
      </c>
      <c r="O35" s="18">
        <f>+'Annual Financial Data'!O74/'Financial Ratios'!O38</f>
        <v>0</v>
      </c>
      <c r="P35" s="19" t="s">
        <v>76</v>
      </c>
    </row>
    <row r="37" spans="1:16" ht="14.25" x14ac:dyDescent="0.2">
      <c r="A37" s="15" t="s">
        <v>71</v>
      </c>
      <c r="B37" s="18">
        <f>+'Annual Financial Data'!B38/'Annual Financial Data'!B69</f>
        <v>3.807667889654347</v>
      </c>
      <c r="C37" s="18">
        <f>+'Annual Financial Data'!C38/'Annual Financial Data'!C69</f>
        <v>0.71549072028571392</v>
      </c>
      <c r="D37" s="18">
        <f>+'Annual Financial Data'!D38/'Annual Financial Data'!D69</f>
        <v>8.0644206886475427</v>
      </c>
      <c r="E37" s="18">
        <f>+'Annual Financial Data'!E38/'Annual Financial Data'!E69</f>
        <v>5.1714969386565741</v>
      </c>
      <c r="F37" s="18"/>
      <c r="G37" s="18">
        <f>+'Annual Financial Data'!G38/'Annual Financial Data'!G69</f>
        <v>3.2031520395990749</v>
      </c>
      <c r="H37" s="18">
        <f>+'Annual Financial Data'!H38/'Annual Financial Data'!H69</f>
        <v>11.854928693299142</v>
      </c>
      <c r="I37" s="18">
        <f>+'Annual Financial Data'!I38/'Annual Financial Data'!I69</f>
        <v>0.66672662324548115</v>
      </c>
      <c r="J37" s="18">
        <f>+'Annual Financial Data'!J38/'Annual Financial Data'!J69</f>
        <v>0.4318656001702435</v>
      </c>
      <c r="K37" s="18">
        <f>+'Annual Financial Data'!K38/'Annual Financial Data'!K69</f>
        <v>1.8652224527768848</v>
      </c>
      <c r="L37" s="18">
        <f>+'Annual Financial Data'!L38/'Annual Financial Data'!L69</f>
        <v>0.17877778091154126</v>
      </c>
      <c r="M37" s="18">
        <f>+'Annual Financial Data'!M38/'Annual Financial Data'!M69</f>
        <v>0.44116175352745707</v>
      </c>
      <c r="N37" s="18">
        <f>+'Annual Financial Data'!N38/'Annual Financial Data'!N69</f>
        <v>94.11842353384877</v>
      </c>
      <c r="O37" s="18">
        <f>+'Annual Financial Data'!O38/'Annual Financial Data'!O69</f>
        <v>1.0280197970193126</v>
      </c>
      <c r="P37" s="19" t="s">
        <v>74</v>
      </c>
    </row>
    <row r="38" spans="1:16" ht="14.25" x14ac:dyDescent="0.2">
      <c r="A38" s="15" t="s">
        <v>72</v>
      </c>
      <c r="B38" s="27">
        <f>+'Annual Financial Data'!B38-'Annual Financial Data'!B69</f>
        <v>6005669</v>
      </c>
      <c r="C38" s="27">
        <f>+'Annual Financial Data'!C38-'Annual Financial Data'!C69</f>
        <v>-974275</v>
      </c>
      <c r="D38" s="27">
        <f>+'Annual Financial Data'!D38-'Annual Financial Data'!D69</f>
        <v>1160430000</v>
      </c>
      <c r="E38" s="27">
        <f>+'Annual Financial Data'!E38-'Annual Financial Data'!E69</f>
        <v>608417000</v>
      </c>
      <c r="F38" s="27"/>
      <c r="G38" s="27">
        <f>+'Annual Financial Data'!G38-'Annual Financial Data'!G69</f>
        <v>6179652</v>
      </c>
      <c r="H38" s="27">
        <f>+'Annual Financial Data'!H38-'Annual Financial Data'!H69</f>
        <v>66814713</v>
      </c>
      <c r="I38" s="27">
        <f>+'Annual Financial Data'!I38-'Annual Financial Data'!I69</f>
        <v>-105613</v>
      </c>
      <c r="J38" s="27">
        <f>+'Annual Financial Data'!J38-'Annual Financial Data'!J69</f>
        <v>-63027456</v>
      </c>
      <c r="K38" s="27">
        <f>+'Annual Financial Data'!K38-'Annual Financial Data'!K69</f>
        <v>1776319</v>
      </c>
      <c r="L38" s="27">
        <f>+'Annual Financial Data'!L38-'Annual Financial Data'!L69</f>
        <v>-20906263</v>
      </c>
      <c r="M38" s="27">
        <f>+'Annual Financial Data'!M38-'Annual Financial Data'!M69</f>
        <v>-1256431</v>
      </c>
      <c r="N38" s="27">
        <f>+'Annual Financial Data'!N38-'Annual Financial Data'!N69</f>
        <v>987614</v>
      </c>
      <c r="O38" s="27">
        <f>+'Annual Financial Data'!O38-'Annual Financial Data'!O69</f>
        <v>312046</v>
      </c>
      <c r="P38" s="19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Tala</cp:lastModifiedBy>
  <dcterms:created xsi:type="dcterms:W3CDTF">2023-08-15T12:44:15Z</dcterms:created>
  <dcterms:modified xsi:type="dcterms:W3CDTF">2025-08-20T09:23:24Z</dcterms:modified>
</cp:coreProperties>
</file>